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core.xml" ContentType="application/vnd.openxmlformats-package.core-properti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alcChain.xml" ContentType="application/vnd.openxmlformats-officedocument.spreadsheetml.calcChai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omis\Documents\byty\"/>
    </mc:Choice>
  </mc:AlternateContent>
  <bookViews>
    <workbookView xWindow="0" yWindow="0" windowWidth="0" windowHeight="0"/>
  </bookViews>
  <sheets>
    <sheet name="Rekapitulace stavby" sheetId="1" r:id="rId1"/>
    <sheet name="HSV a PSV - Rekonstrukce ..." sheetId="2" r:id="rId2"/>
    <sheet name="Objekt0 - SIP-Silnoproud" sheetId="3" r:id="rId3"/>
    <sheet name="Objekt1 - VRN-Vedlejší ro..." sheetId="4" r:id="rId4"/>
    <sheet name="Seznam figur" sheetId="5" r:id="rId5"/>
  </sheets>
  <definedNames>
    <definedName name="_xlnm.Print_Area" localSheetId="0">'Rekapitulace stavby'!$D$4:$AO$76,'Rekapitulace stavby'!$C$82:$AQ$98</definedName>
    <definedName name="_xlnm.Print_Titles" localSheetId="0">'Rekapitulace stavby'!$92:$92</definedName>
    <definedName name="_xlnm._FilterDatabase" localSheetId="1" hidden="1">'HSV a PSV - Rekonstrukce ...'!$C$143:$K$348</definedName>
    <definedName name="_xlnm.Print_Area" localSheetId="1">'HSV a PSV - Rekonstrukce ...'!$C$4:$J$76,'HSV a PSV - Rekonstrukce ...'!$C$82:$J$125,'HSV a PSV - Rekonstrukce ...'!$C$131:$K$348</definedName>
    <definedName name="_xlnm.Print_Titles" localSheetId="1">'HSV a PSV - Rekonstrukce ...'!$143:$143</definedName>
    <definedName name="_xlnm._FilterDatabase" localSheetId="2" hidden="1">'Objekt0 - SIP-Silnoproud'!$C$132:$K$214</definedName>
    <definedName name="_xlnm.Print_Area" localSheetId="2">'Objekt0 - SIP-Silnoproud'!$C$4:$J$76,'Objekt0 - SIP-Silnoproud'!$C$82:$J$114,'Objekt0 - SIP-Silnoproud'!$C$120:$K$214</definedName>
    <definedName name="_xlnm.Print_Titles" localSheetId="2">'Objekt0 - SIP-Silnoproud'!$132:$132</definedName>
    <definedName name="_xlnm._FilterDatabase" localSheetId="3" hidden="1">'Objekt1 - VRN-Vedlejší ro...'!$C$118:$K$128</definedName>
    <definedName name="_xlnm.Print_Area" localSheetId="3">'Objekt1 - VRN-Vedlejší ro...'!$C$4:$J$76,'Objekt1 - VRN-Vedlejší ro...'!$C$82:$J$100,'Objekt1 - VRN-Vedlejší ro...'!$C$106:$K$128</definedName>
    <definedName name="_xlnm.Print_Titles" localSheetId="3">'Objekt1 - VRN-Vedlejší ro...'!$118:$118</definedName>
    <definedName name="_xlnm.Print_Area" localSheetId="4">'Seznam figur'!$C$4:$G$54</definedName>
    <definedName name="_xlnm.Print_Titles" localSheetId="4">'Seznam figur'!$9:$9</definedName>
  </definedNames>
  <calcPr/>
</workbook>
</file>

<file path=xl/calcChain.xml><?xml version="1.0" encoding="utf-8"?>
<calcChain xmlns="http://schemas.openxmlformats.org/spreadsheetml/2006/main">
  <c i="5" l="1" r="D7"/>
  <c i="4" r="J37"/>
  <c r="J36"/>
  <c i="1" r="AY97"/>
  <c i="4" r="J35"/>
  <c i="1" r="AX97"/>
  <c i="4" r="BI128"/>
  <c r="BH128"/>
  <c r="BG128"/>
  <c r="BE128"/>
  <c r="T128"/>
  <c r="T127"/>
  <c r="R128"/>
  <c r="R127"/>
  <c r="P128"/>
  <c r="P127"/>
  <c r="BI126"/>
  <c r="BH126"/>
  <c r="BG126"/>
  <c r="BE126"/>
  <c r="T126"/>
  <c r="T125"/>
  <c r="R126"/>
  <c r="R125"/>
  <c r="P126"/>
  <c r="P125"/>
  <c r="BI124"/>
  <c r="BH124"/>
  <c r="BG124"/>
  <c r="BE124"/>
  <c r="T124"/>
  <c r="R124"/>
  <c r="P124"/>
  <c r="BI123"/>
  <c r="BH123"/>
  <c r="BG123"/>
  <c r="BE123"/>
  <c r="T123"/>
  <c r="R123"/>
  <c r="P123"/>
  <c r="BI122"/>
  <c r="BH122"/>
  <c r="BG122"/>
  <c r="BE122"/>
  <c r="T122"/>
  <c r="R122"/>
  <c r="P122"/>
  <c r="BI120"/>
  <c r="BH120"/>
  <c r="BG120"/>
  <c r="BE120"/>
  <c r="T120"/>
  <c r="R120"/>
  <c r="P120"/>
  <c r="F113"/>
  <c r="E111"/>
  <c r="F89"/>
  <c r="E87"/>
  <c r="J24"/>
  <c r="E24"/>
  <c r="J92"/>
  <c r="J23"/>
  <c r="J21"/>
  <c r="E21"/>
  <c r="J115"/>
  <c r="J20"/>
  <c r="J18"/>
  <c r="E18"/>
  <c r="F116"/>
  <c r="J17"/>
  <c r="J15"/>
  <c r="E15"/>
  <c r="F91"/>
  <c r="J14"/>
  <c r="J12"/>
  <c r="J113"/>
  <c r="E7"/>
  <c r="E109"/>
  <c i="3" r="J147"/>
  <c r="J37"/>
  <c r="J36"/>
  <c i="1" r="AY96"/>
  <c i="3" r="J35"/>
  <c i="1" r="AX96"/>
  <c i="3" r="BI214"/>
  <c r="BH214"/>
  <c r="BG214"/>
  <c r="BE214"/>
  <c r="T214"/>
  <c r="R214"/>
  <c r="P214"/>
  <c r="BI213"/>
  <c r="BH213"/>
  <c r="BG213"/>
  <c r="BE213"/>
  <c r="T213"/>
  <c r="R213"/>
  <c r="P213"/>
  <c r="BI211"/>
  <c r="BH211"/>
  <c r="BG211"/>
  <c r="BE211"/>
  <c r="T211"/>
  <c r="R211"/>
  <c r="P211"/>
  <c r="BI210"/>
  <c r="BH210"/>
  <c r="BG210"/>
  <c r="BE210"/>
  <c r="T210"/>
  <c r="R210"/>
  <c r="P210"/>
  <c r="BI208"/>
  <c r="BH208"/>
  <c r="BG208"/>
  <c r="BE208"/>
  <c r="T208"/>
  <c r="R208"/>
  <c r="P208"/>
  <c r="BI207"/>
  <c r="BH207"/>
  <c r="BG207"/>
  <c r="BE207"/>
  <c r="T207"/>
  <c r="R207"/>
  <c r="P207"/>
  <c r="BI205"/>
  <c r="BH205"/>
  <c r="BG205"/>
  <c r="BE205"/>
  <c r="T205"/>
  <c r="R205"/>
  <c r="P205"/>
  <c r="BI204"/>
  <c r="BH204"/>
  <c r="BG204"/>
  <c r="BE204"/>
  <c r="T204"/>
  <c r="R204"/>
  <c r="P204"/>
  <c r="BI203"/>
  <c r="BH203"/>
  <c r="BG203"/>
  <c r="BE203"/>
  <c r="T203"/>
  <c r="R203"/>
  <c r="P203"/>
  <c r="BI201"/>
  <c r="BH201"/>
  <c r="BG201"/>
  <c r="BE201"/>
  <c r="T201"/>
  <c r="R201"/>
  <c r="P201"/>
  <c r="BI200"/>
  <c r="BH200"/>
  <c r="BG200"/>
  <c r="BE200"/>
  <c r="T200"/>
  <c r="R200"/>
  <c r="P200"/>
  <c r="BI199"/>
  <c r="BH199"/>
  <c r="BG199"/>
  <c r="BE199"/>
  <c r="T199"/>
  <c r="R199"/>
  <c r="P199"/>
  <c r="BI198"/>
  <c r="BH198"/>
  <c r="BG198"/>
  <c r="BE198"/>
  <c r="T198"/>
  <c r="R198"/>
  <c r="P198"/>
  <c r="BI196"/>
  <c r="BH196"/>
  <c r="BG196"/>
  <c r="BE196"/>
  <c r="T196"/>
  <c r="R196"/>
  <c r="P196"/>
  <c r="BI195"/>
  <c r="BH195"/>
  <c r="BG195"/>
  <c r="BE195"/>
  <c r="T195"/>
  <c r="R195"/>
  <c r="P195"/>
  <c r="BI194"/>
  <c r="BH194"/>
  <c r="BG194"/>
  <c r="BE194"/>
  <c r="T194"/>
  <c r="R194"/>
  <c r="P194"/>
  <c r="BI193"/>
  <c r="BH193"/>
  <c r="BG193"/>
  <c r="BE193"/>
  <c r="T193"/>
  <c r="R193"/>
  <c r="P193"/>
  <c r="BI192"/>
  <c r="BH192"/>
  <c r="BG192"/>
  <c r="BE192"/>
  <c r="T192"/>
  <c r="R192"/>
  <c r="P192"/>
  <c r="BI191"/>
  <c r="BH191"/>
  <c r="BG191"/>
  <c r="BE191"/>
  <c r="T191"/>
  <c r="R191"/>
  <c r="P191"/>
  <c r="BI190"/>
  <c r="BH190"/>
  <c r="BG190"/>
  <c r="BE190"/>
  <c r="T190"/>
  <c r="R190"/>
  <c r="P190"/>
  <c r="BI189"/>
  <c r="BH189"/>
  <c r="BG189"/>
  <c r="BE189"/>
  <c r="T189"/>
  <c r="R189"/>
  <c r="P189"/>
  <c r="BI188"/>
  <c r="BH188"/>
  <c r="BG188"/>
  <c r="BE188"/>
  <c r="T188"/>
  <c r="R188"/>
  <c r="P188"/>
  <c r="BI187"/>
  <c r="BH187"/>
  <c r="BG187"/>
  <c r="BE187"/>
  <c r="T187"/>
  <c r="R187"/>
  <c r="P187"/>
  <c r="BI186"/>
  <c r="BH186"/>
  <c r="BG186"/>
  <c r="BE186"/>
  <c r="T186"/>
  <c r="R186"/>
  <c r="P186"/>
  <c r="BI185"/>
  <c r="BH185"/>
  <c r="BG185"/>
  <c r="BE185"/>
  <c r="T185"/>
  <c r="R185"/>
  <c r="P185"/>
  <c r="BI183"/>
  <c r="BH183"/>
  <c r="BG183"/>
  <c r="BE183"/>
  <c r="T183"/>
  <c r="R183"/>
  <c r="P183"/>
  <c r="BI182"/>
  <c r="BH182"/>
  <c r="BG182"/>
  <c r="BE182"/>
  <c r="T182"/>
  <c r="R182"/>
  <c r="P182"/>
  <c r="BI181"/>
  <c r="BH181"/>
  <c r="BG181"/>
  <c r="BE181"/>
  <c r="T181"/>
  <c r="R181"/>
  <c r="P181"/>
  <c r="BI179"/>
  <c r="BH179"/>
  <c r="BG179"/>
  <c r="BE179"/>
  <c r="T179"/>
  <c r="R179"/>
  <c r="P179"/>
  <c r="BI178"/>
  <c r="BH178"/>
  <c r="BG178"/>
  <c r="BE178"/>
  <c r="T178"/>
  <c r="R178"/>
  <c r="P178"/>
  <c r="BI177"/>
  <c r="BH177"/>
  <c r="BG177"/>
  <c r="BE177"/>
  <c r="T177"/>
  <c r="R177"/>
  <c r="P177"/>
  <c r="BI176"/>
  <c r="BH176"/>
  <c r="BG176"/>
  <c r="BE176"/>
  <c r="T176"/>
  <c r="R176"/>
  <c r="P176"/>
  <c r="BI175"/>
  <c r="BH175"/>
  <c r="BG175"/>
  <c r="BE175"/>
  <c r="T175"/>
  <c r="R175"/>
  <c r="P175"/>
  <c r="BI174"/>
  <c r="BH174"/>
  <c r="BG174"/>
  <c r="BE174"/>
  <c r="T174"/>
  <c r="R174"/>
  <c r="P174"/>
  <c r="BI173"/>
  <c r="BH173"/>
  <c r="BG173"/>
  <c r="BE173"/>
  <c r="T173"/>
  <c r="R173"/>
  <c r="P173"/>
  <c r="BI172"/>
  <c r="BH172"/>
  <c r="BG172"/>
  <c r="BE172"/>
  <c r="T172"/>
  <c r="R172"/>
  <c r="P172"/>
  <c r="BI171"/>
  <c r="BH171"/>
  <c r="BG171"/>
  <c r="BE171"/>
  <c r="T171"/>
  <c r="R171"/>
  <c r="P171"/>
  <c r="BI170"/>
  <c r="BH170"/>
  <c r="BG170"/>
  <c r="BE170"/>
  <c r="T170"/>
  <c r="R170"/>
  <c r="P170"/>
  <c r="BI169"/>
  <c r="BH169"/>
  <c r="BG169"/>
  <c r="BE169"/>
  <c r="T169"/>
  <c r="R169"/>
  <c r="P169"/>
  <c r="BI167"/>
  <c r="BH167"/>
  <c r="BG167"/>
  <c r="BE167"/>
  <c r="T167"/>
  <c r="T166"/>
  <c r="R167"/>
  <c r="R166"/>
  <c r="P167"/>
  <c r="P166"/>
  <c r="BI165"/>
  <c r="BH165"/>
  <c r="BG165"/>
  <c r="BE165"/>
  <c r="T165"/>
  <c r="R165"/>
  <c r="P165"/>
  <c r="BI164"/>
  <c r="BH164"/>
  <c r="BG164"/>
  <c r="BE164"/>
  <c r="T164"/>
  <c r="R164"/>
  <c r="P164"/>
  <c r="BI163"/>
  <c r="BH163"/>
  <c r="BG163"/>
  <c r="BE163"/>
  <c r="T163"/>
  <c r="R163"/>
  <c r="P163"/>
  <c r="BI162"/>
  <c r="BH162"/>
  <c r="BG162"/>
  <c r="BE162"/>
  <c r="T162"/>
  <c r="R162"/>
  <c r="P162"/>
  <c r="BI160"/>
  <c r="BH160"/>
  <c r="BG160"/>
  <c r="BE160"/>
  <c r="T160"/>
  <c r="T159"/>
  <c r="R160"/>
  <c r="R159"/>
  <c r="P160"/>
  <c r="P159"/>
  <c r="BI158"/>
  <c r="BH158"/>
  <c r="BG158"/>
  <c r="BE158"/>
  <c r="T158"/>
  <c r="R158"/>
  <c r="P158"/>
  <c r="BI157"/>
  <c r="BH157"/>
  <c r="BG157"/>
  <c r="BE157"/>
  <c r="T157"/>
  <c r="R157"/>
  <c r="P157"/>
  <c r="BI156"/>
  <c r="BH156"/>
  <c r="BG156"/>
  <c r="BE156"/>
  <c r="T156"/>
  <c r="R156"/>
  <c r="P156"/>
  <c r="BI155"/>
  <c r="BH155"/>
  <c r="BG155"/>
  <c r="BE155"/>
  <c r="T155"/>
  <c r="R155"/>
  <c r="P155"/>
  <c r="BI154"/>
  <c r="BH154"/>
  <c r="BG154"/>
  <c r="BE154"/>
  <c r="T154"/>
  <c r="R154"/>
  <c r="P154"/>
  <c r="BI153"/>
  <c r="BH153"/>
  <c r="BG153"/>
  <c r="BE153"/>
  <c r="T153"/>
  <c r="R153"/>
  <c r="P153"/>
  <c r="BI152"/>
  <c r="BH152"/>
  <c r="BG152"/>
  <c r="BE152"/>
  <c r="T152"/>
  <c r="R152"/>
  <c r="P152"/>
  <c r="BI151"/>
  <c r="BH151"/>
  <c r="BG151"/>
  <c r="BE151"/>
  <c r="T151"/>
  <c r="R151"/>
  <c r="P151"/>
  <c r="BI150"/>
  <c r="BH150"/>
  <c r="BG150"/>
  <c r="BE150"/>
  <c r="T150"/>
  <c r="R150"/>
  <c r="P150"/>
  <c r="BI149"/>
  <c r="BH149"/>
  <c r="BG149"/>
  <c r="BE149"/>
  <c r="T149"/>
  <c r="R149"/>
  <c r="P149"/>
  <c r="J101"/>
  <c r="BI146"/>
  <c r="BH146"/>
  <c r="BG146"/>
  <c r="BE146"/>
  <c r="T146"/>
  <c r="T145"/>
  <c r="R146"/>
  <c r="R145"/>
  <c r="P146"/>
  <c r="P145"/>
  <c r="BI144"/>
  <c r="BH144"/>
  <c r="BG144"/>
  <c r="BE144"/>
  <c r="T144"/>
  <c r="R144"/>
  <c r="P144"/>
  <c r="BI143"/>
  <c r="BH143"/>
  <c r="BG143"/>
  <c r="BE143"/>
  <c r="T143"/>
  <c r="R143"/>
  <c r="P143"/>
  <c r="BI142"/>
  <c r="BH142"/>
  <c r="BG142"/>
  <c r="BE142"/>
  <c r="T142"/>
  <c r="R142"/>
  <c r="P142"/>
  <c r="BI140"/>
  <c r="BH140"/>
  <c r="BG140"/>
  <c r="BE140"/>
  <c r="T140"/>
  <c r="R140"/>
  <c r="P140"/>
  <c r="BI139"/>
  <c r="BH139"/>
  <c r="BG139"/>
  <c r="BE139"/>
  <c r="T139"/>
  <c r="R139"/>
  <c r="P139"/>
  <c r="BI138"/>
  <c r="BH138"/>
  <c r="BG138"/>
  <c r="BE138"/>
  <c r="T138"/>
  <c r="R138"/>
  <c r="P138"/>
  <c r="BI137"/>
  <c r="BH137"/>
  <c r="BG137"/>
  <c r="BE137"/>
  <c r="T137"/>
  <c r="R137"/>
  <c r="P137"/>
  <c r="BI135"/>
  <c r="BH135"/>
  <c r="BG135"/>
  <c r="BE135"/>
  <c r="T135"/>
  <c r="T134"/>
  <c r="R135"/>
  <c r="R134"/>
  <c r="P135"/>
  <c r="P134"/>
  <c r="F127"/>
  <c r="E125"/>
  <c r="F89"/>
  <c r="E87"/>
  <c r="J24"/>
  <c r="E24"/>
  <c r="J130"/>
  <c r="J23"/>
  <c r="J21"/>
  <c r="E21"/>
  <c r="J91"/>
  <c r="J20"/>
  <c r="J18"/>
  <c r="E18"/>
  <c r="F92"/>
  <c r="J17"/>
  <c r="J15"/>
  <c r="E15"/>
  <c r="F129"/>
  <c r="J14"/>
  <c r="J12"/>
  <c r="J127"/>
  <c r="E7"/>
  <c r="E85"/>
  <c i="2" r="J37"/>
  <c r="J36"/>
  <c i="1" r="AY95"/>
  <c i="2" r="J35"/>
  <c i="1" r="AX95"/>
  <c i="2" r="BI348"/>
  <c r="BH348"/>
  <c r="BG348"/>
  <c r="BE348"/>
  <c r="T348"/>
  <c r="T347"/>
  <c r="R348"/>
  <c r="R347"/>
  <c r="P348"/>
  <c r="P347"/>
  <c r="BI345"/>
  <c r="BH345"/>
  <c r="BG345"/>
  <c r="BE345"/>
  <c r="T345"/>
  <c r="T344"/>
  <c r="T343"/>
  <c r="R345"/>
  <c r="R344"/>
  <c r="R343"/>
  <c r="P345"/>
  <c r="P344"/>
  <c r="P343"/>
  <c r="BI342"/>
  <c r="BH342"/>
  <c r="BG342"/>
  <c r="BE342"/>
  <c r="T342"/>
  <c r="R342"/>
  <c r="P342"/>
  <c r="BI341"/>
  <c r="BH341"/>
  <c r="BG341"/>
  <c r="BE341"/>
  <c r="T341"/>
  <c r="R341"/>
  <c r="P341"/>
  <c r="BI340"/>
  <c r="BH340"/>
  <c r="BG340"/>
  <c r="BE340"/>
  <c r="T340"/>
  <c r="R340"/>
  <c r="P340"/>
  <c r="BI339"/>
  <c r="BH339"/>
  <c r="BG339"/>
  <c r="BE339"/>
  <c r="T339"/>
  <c r="R339"/>
  <c r="P339"/>
  <c r="BI338"/>
  <c r="BH338"/>
  <c r="BG338"/>
  <c r="BE338"/>
  <c r="T338"/>
  <c r="R338"/>
  <c r="P338"/>
  <c r="BI337"/>
  <c r="BH337"/>
  <c r="BG337"/>
  <c r="BE337"/>
  <c r="T337"/>
  <c r="R337"/>
  <c r="P337"/>
  <c r="BI336"/>
  <c r="BH336"/>
  <c r="BG336"/>
  <c r="BE336"/>
  <c r="T336"/>
  <c r="R336"/>
  <c r="P336"/>
  <c r="BI334"/>
  <c r="BH334"/>
  <c r="BG334"/>
  <c r="BE334"/>
  <c r="T334"/>
  <c r="R334"/>
  <c r="P334"/>
  <c r="BI333"/>
  <c r="BH333"/>
  <c r="BG333"/>
  <c r="BE333"/>
  <c r="T333"/>
  <c r="R333"/>
  <c r="P333"/>
  <c r="BI331"/>
  <c r="BH331"/>
  <c r="BG331"/>
  <c r="BE331"/>
  <c r="T331"/>
  <c r="R331"/>
  <c r="P331"/>
  <c r="BI327"/>
  <c r="BH327"/>
  <c r="BG327"/>
  <c r="BE327"/>
  <c r="T327"/>
  <c r="R327"/>
  <c r="P327"/>
  <c r="BI326"/>
  <c r="BH326"/>
  <c r="BG326"/>
  <c r="BE326"/>
  <c r="T326"/>
  <c r="R326"/>
  <c r="P326"/>
  <c r="BI325"/>
  <c r="BH325"/>
  <c r="BG325"/>
  <c r="BE325"/>
  <c r="T325"/>
  <c r="R325"/>
  <c r="P325"/>
  <c r="BI324"/>
  <c r="BH324"/>
  <c r="BG324"/>
  <c r="BE324"/>
  <c r="T324"/>
  <c r="R324"/>
  <c r="P324"/>
  <c r="BI323"/>
  <c r="BH323"/>
  <c r="BG323"/>
  <c r="BE323"/>
  <c r="T323"/>
  <c r="R323"/>
  <c r="P323"/>
  <c r="BI321"/>
  <c r="BH321"/>
  <c r="BG321"/>
  <c r="BE321"/>
  <c r="T321"/>
  <c r="R321"/>
  <c r="P321"/>
  <c r="BI320"/>
  <c r="BH320"/>
  <c r="BG320"/>
  <c r="BE320"/>
  <c r="T320"/>
  <c r="R320"/>
  <c r="P320"/>
  <c r="BI318"/>
  <c r="BH318"/>
  <c r="BG318"/>
  <c r="BE318"/>
  <c r="T318"/>
  <c r="R318"/>
  <c r="P318"/>
  <c r="BI317"/>
  <c r="BH317"/>
  <c r="BG317"/>
  <c r="BE317"/>
  <c r="T317"/>
  <c r="R317"/>
  <c r="P317"/>
  <c r="BI316"/>
  <c r="BH316"/>
  <c r="BG316"/>
  <c r="BE316"/>
  <c r="T316"/>
  <c r="R316"/>
  <c r="P316"/>
  <c r="BI315"/>
  <c r="BH315"/>
  <c r="BG315"/>
  <c r="BE315"/>
  <c r="T315"/>
  <c r="R315"/>
  <c r="P315"/>
  <c r="BI314"/>
  <c r="BH314"/>
  <c r="BG314"/>
  <c r="BE314"/>
  <c r="T314"/>
  <c r="R314"/>
  <c r="P314"/>
  <c r="BI313"/>
  <c r="BH313"/>
  <c r="BG313"/>
  <c r="BE313"/>
  <c r="T313"/>
  <c r="R313"/>
  <c r="P313"/>
  <c r="BI312"/>
  <c r="BH312"/>
  <c r="BG312"/>
  <c r="BE312"/>
  <c r="T312"/>
  <c r="R312"/>
  <c r="P312"/>
  <c r="BI311"/>
  <c r="BH311"/>
  <c r="BG311"/>
  <c r="BE311"/>
  <c r="T311"/>
  <c r="R311"/>
  <c r="P311"/>
  <c r="BI310"/>
  <c r="BH310"/>
  <c r="BG310"/>
  <c r="BE310"/>
  <c r="T310"/>
  <c r="R310"/>
  <c r="P310"/>
  <c r="BI309"/>
  <c r="BH309"/>
  <c r="BG309"/>
  <c r="BE309"/>
  <c r="T309"/>
  <c r="R309"/>
  <c r="P309"/>
  <c r="BI308"/>
  <c r="BH308"/>
  <c r="BG308"/>
  <c r="BE308"/>
  <c r="T308"/>
  <c r="R308"/>
  <c r="P308"/>
  <c r="BI307"/>
  <c r="BH307"/>
  <c r="BG307"/>
  <c r="BE307"/>
  <c r="T307"/>
  <c r="R307"/>
  <c r="P307"/>
  <c r="BI305"/>
  <c r="BH305"/>
  <c r="BG305"/>
  <c r="BE305"/>
  <c r="T305"/>
  <c r="T304"/>
  <c r="R305"/>
  <c r="R304"/>
  <c r="P305"/>
  <c r="P304"/>
  <c r="BI303"/>
  <c r="BH303"/>
  <c r="BG303"/>
  <c r="BE303"/>
  <c r="T303"/>
  <c r="R303"/>
  <c r="P303"/>
  <c r="BI301"/>
  <c r="BH301"/>
  <c r="BG301"/>
  <c r="BE301"/>
  <c r="T301"/>
  <c r="R301"/>
  <c r="P301"/>
  <c r="BI299"/>
  <c r="BH299"/>
  <c r="BG299"/>
  <c r="BE299"/>
  <c r="T299"/>
  <c r="R299"/>
  <c r="P299"/>
  <c r="BI295"/>
  <c r="BH295"/>
  <c r="BG295"/>
  <c r="BE295"/>
  <c r="T295"/>
  <c r="R295"/>
  <c r="P295"/>
  <c r="BI293"/>
  <c r="BH293"/>
  <c r="BG293"/>
  <c r="BE293"/>
  <c r="T293"/>
  <c r="R293"/>
  <c r="P293"/>
  <c r="BI292"/>
  <c r="BH292"/>
  <c r="BG292"/>
  <c r="BE292"/>
  <c r="T292"/>
  <c r="R292"/>
  <c r="P292"/>
  <c r="BI291"/>
  <c r="BH291"/>
  <c r="BG291"/>
  <c r="BE291"/>
  <c r="T291"/>
  <c r="R291"/>
  <c r="P291"/>
  <c r="BI290"/>
  <c r="BH290"/>
  <c r="BG290"/>
  <c r="BE290"/>
  <c r="T290"/>
  <c r="R290"/>
  <c r="P290"/>
  <c r="BI289"/>
  <c r="BH289"/>
  <c r="BG289"/>
  <c r="BE289"/>
  <c r="T289"/>
  <c r="R289"/>
  <c r="P289"/>
  <c r="BI288"/>
  <c r="BH288"/>
  <c r="BG288"/>
  <c r="BE288"/>
  <c r="T288"/>
  <c r="R288"/>
  <c r="P288"/>
  <c r="BI286"/>
  <c r="BH286"/>
  <c r="BG286"/>
  <c r="BE286"/>
  <c r="T286"/>
  <c r="R286"/>
  <c r="P286"/>
  <c r="BI285"/>
  <c r="BH285"/>
  <c r="BG285"/>
  <c r="BE285"/>
  <c r="T285"/>
  <c r="R285"/>
  <c r="P285"/>
  <c r="BI283"/>
  <c r="BH283"/>
  <c r="BG283"/>
  <c r="BE283"/>
  <c r="T283"/>
  <c r="R283"/>
  <c r="P283"/>
  <c r="BI280"/>
  <c r="BH280"/>
  <c r="BG280"/>
  <c r="BE280"/>
  <c r="T280"/>
  <c r="R280"/>
  <c r="P280"/>
  <c r="BI279"/>
  <c r="BH279"/>
  <c r="BG279"/>
  <c r="BE279"/>
  <c r="T279"/>
  <c r="R279"/>
  <c r="P279"/>
  <c r="BI278"/>
  <c r="BH278"/>
  <c r="BG278"/>
  <c r="BE278"/>
  <c r="T278"/>
  <c r="R278"/>
  <c r="P278"/>
  <c r="BI277"/>
  <c r="BH277"/>
  <c r="BG277"/>
  <c r="BE277"/>
  <c r="T277"/>
  <c r="R277"/>
  <c r="P277"/>
  <c r="BI276"/>
  <c r="BH276"/>
  <c r="BG276"/>
  <c r="BE276"/>
  <c r="T276"/>
  <c r="R276"/>
  <c r="P276"/>
  <c r="BI275"/>
  <c r="BH275"/>
  <c r="BG275"/>
  <c r="BE275"/>
  <c r="T275"/>
  <c r="R275"/>
  <c r="P275"/>
  <c r="BI274"/>
  <c r="BH274"/>
  <c r="BG274"/>
  <c r="BE274"/>
  <c r="T274"/>
  <c r="R274"/>
  <c r="P274"/>
  <c r="BI273"/>
  <c r="BH273"/>
  <c r="BG273"/>
  <c r="BE273"/>
  <c r="T273"/>
  <c r="R273"/>
  <c r="P273"/>
  <c r="BI272"/>
  <c r="BH272"/>
  <c r="BG272"/>
  <c r="BE272"/>
  <c r="T272"/>
  <c r="R272"/>
  <c r="P272"/>
  <c r="BI270"/>
  <c r="BH270"/>
  <c r="BG270"/>
  <c r="BE270"/>
  <c r="T270"/>
  <c r="R270"/>
  <c r="P270"/>
  <c r="BI269"/>
  <c r="BH269"/>
  <c r="BG269"/>
  <c r="BE269"/>
  <c r="T269"/>
  <c r="R269"/>
  <c r="P269"/>
  <c r="BI265"/>
  <c r="BH265"/>
  <c r="BG265"/>
  <c r="BE265"/>
  <c r="T265"/>
  <c r="R265"/>
  <c r="P265"/>
  <c r="BI263"/>
  <c r="BH263"/>
  <c r="BG263"/>
  <c r="BE263"/>
  <c r="T263"/>
  <c r="R263"/>
  <c r="P263"/>
  <c r="BI262"/>
  <c r="BH262"/>
  <c r="BG262"/>
  <c r="BE262"/>
  <c r="T262"/>
  <c r="R262"/>
  <c r="P262"/>
  <c r="BI260"/>
  <c r="BH260"/>
  <c r="BG260"/>
  <c r="BE260"/>
  <c r="T260"/>
  <c r="T259"/>
  <c r="R260"/>
  <c r="R259"/>
  <c r="P260"/>
  <c r="P259"/>
  <c r="BI258"/>
  <c r="BH258"/>
  <c r="BG258"/>
  <c r="BE258"/>
  <c r="T258"/>
  <c r="R258"/>
  <c r="P258"/>
  <c r="BI257"/>
  <c r="BH257"/>
  <c r="BG257"/>
  <c r="BE257"/>
  <c r="T257"/>
  <c r="R257"/>
  <c r="P257"/>
  <c r="BI256"/>
  <c r="BH256"/>
  <c r="BG256"/>
  <c r="BE256"/>
  <c r="T256"/>
  <c r="R256"/>
  <c r="P256"/>
  <c r="BI254"/>
  <c r="BH254"/>
  <c r="BG254"/>
  <c r="BE254"/>
  <c r="T254"/>
  <c r="R254"/>
  <c r="P254"/>
  <c r="BI252"/>
  <c r="BH252"/>
  <c r="BG252"/>
  <c r="BE252"/>
  <c r="T252"/>
  <c r="R252"/>
  <c r="P252"/>
  <c r="BI250"/>
  <c r="BH250"/>
  <c r="BG250"/>
  <c r="BE250"/>
  <c r="T250"/>
  <c r="R250"/>
  <c r="P250"/>
  <c r="BI248"/>
  <c r="BH248"/>
  <c r="BG248"/>
  <c r="BE248"/>
  <c r="T248"/>
  <c r="R248"/>
  <c r="P248"/>
  <c r="BI246"/>
  <c r="BH246"/>
  <c r="BG246"/>
  <c r="BE246"/>
  <c r="T246"/>
  <c r="T245"/>
  <c r="R246"/>
  <c r="R245"/>
  <c r="P246"/>
  <c r="P245"/>
  <c r="BI244"/>
  <c r="BH244"/>
  <c r="BG244"/>
  <c r="BE244"/>
  <c r="T244"/>
  <c r="R244"/>
  <c r="P244"/>
  <c r="BI243"/>
  <c r="BH243"/>
  <c r="BG243"/>
  <c r="BE243"/>
  <c r="T243"/>
  <c r="R243"/>
  <c r="P243"/>
  <c r="BI242"/>
  <c r="BH242"/>
  <c r="BG242"/>
  <c r="BE242"/>
  <c r="T242"/>
  <c r="R242"/>
  <c r="P242"/>
  <c r="BI240"/>
  <c r="BH240"/>
  <c r="BG240"/>
  <c r="BE240"/>
  <c r="T240"/>
  <c r="R240"/>
  <c r="P240"/>
  <c r="BI237"/>
  <c r="BH237"/>
  <c r="BG237"/>
  <c r="BE237"/>
  <c r="T237"/>
  <c r="R237"/>
  <c r="P237"/>
  <c r="BI235"/>
  <c r="BH235"/>
  <c r="BG235"/>
  <c r="BE235"/>
  <c r="T235"/>
  <c r="R235"/>
  <c r="P235"/>
  <c r="BI233"/>
  <c r="BH233"/>
  <c r="BG233"/>
  <c r="BE233"/>
  <c r="T233"/>
  <c r="R233"/>
  <c r="P233"/>
  <c r="BI232"/>
  <c r="BH232"/>
  <c r="BG232"/>
  <c r="BE232"/>
  <c r="T232"/>
  <c r="R232"/>
  <c r="P232"/>
  <c r="BI231"/>
  <c r="BH231"/>
  <c r="BG231"/>
  <c r="BE231"/>
  <c r="T231"/>
  <c r="R231"/>
  <c r="P231"/>
  <c r="BI229"/>
  <c r="BH229"/>
  <c r="BG229"/>
  <c r="BE229"/>
  <c r="T229"/>
  <c r="R229"/>
  <c r="P229"/>
  <c r="BI227"/>
  <c r="BH227"/>
  <c r="BG227"/>
  <c r="BE227"/>
  <c r="T227"/>
  <c r="R227"/>
  <c r="P227"/>
  <c r="BI223"/>
  <c r="BH223"/>
  <c r="BG223"/>
  <c r="BE223"/>
  <c r="T223"/>
  <c r="R223"/>
  <c r="P223"/>
  <c r="BI221"/>
  <c r="BH221"/>
  <c r="BG221"/>
  <c r="BE221"/>
  <c r="T221"/>
  <c r="R221"/>
  <c r="P221"/>
  <c r="BI219"/>
  <c r="BH219"/>
  <c r="BG219"/>
  <c r="BE219"/>
  <c r="T219"/>
  <c r="R219"/>
  <c r="P219"/>
  <c r="BI215"/>
  <c r="BH215"/>
  <c r="BG215"/>
  <c r="BE215"/>
  <c r="T215"/>
  <c r="R215"/>
  <c r="P215"/>
  <c r="BI213"/>
  <c r="BH213"/>
  <c r="BG213"/>
  <c r="BE213"/>
  <c r="T213"/>
  <c r="R213"/>
  <c r="P213"/>
  <c r="BI211"/>
  <c r="BH211"/>
  <c r="BG211"/>
  <c r="BE211"/>
  <c r="T211"/>
  <c r="R211"/>
  <c r="P211"/>
  <c r="BI209"/>
  <c r="BH209"/>
  <c r="BG209"/>
  <c r="BE209"/>
  <c r="T209"/>
  <c r="R209"/>
  <c r="P209"/>
  <c r="BI208"/>
  <c r="BH208"/>
  <c r="BG208"/>
  <c r="BE208"/>
  <c r="T208"/>
  <c r="R208"/>
  <c r="P208"/>
  <c r="BI206"/>
  <c r="BH206"/>
  <c r="BG206"/>
  <c r="BE206"/>
  <c r="T206"/>
  <c r="R206"/>
  <c r="P206"/>
  <c r="BI204"/>
  <c r="BH204"/>
  <c r="BG204"/>
  <c r="BE204"/>
  <c r="T204"/>
  <c r="R204"/>
  <c r="P204"/>
  <c r="BI202"/>
  <c r="BH202"/>
  <c r="BG202"/>
  <c r="BE202"/>
  <c r="T202"/>
  <c r="R202"/>
  <c r="P202"/>
  <c r="BI201"/>
  <c r="BH201"/>
  <c r="BG201"/>
  <c r="BE201"/>
  <c r="T201"/>
  <c r="R201"/>
  <c r="P201"/>
  <c r="BI199"/>
  <c r="BH199"/>
  <c r="BG199"/>
  <c r="BE199"/>
  <c r="T199"/>
  <c r="R199"/>
  <c r="P199"/>
  <c r="BI198"/>
  <c r="BH198"/>
  <c r="BG198"/>
  <c r="BE198"/>
  <c r="T198"/>
  <c r="R198"/>
  <c r="P198"/>
  <c r="BI196"/>
  <c r="BH196"/>
  <c r="BG196"/>
  <c r="BE196"/>
  <c r="T196"/>
  <c r="R196"/>
  <c r="P196"/>
  <c r="BI194"/>
  <c r="BH194"/>
  <c r="BG194"/>
  <c r="BE194"/>
  <c r="T194"/>
  <c r="R194"/>
  <c r="P194"/>
  <c r="BI193"/>
  <c r="BH193"/>
  <c r="BG193"/>
  <c r="BE193"/>
  <c r="T193"/>
  <c r="R193"/>
  <c r="P193"/>
  <c r="BI192"/>
  <c r="BH192"/>
  <c r="BG192"/>
  <c r="BE192"/>
  <c r="T192"/>
  <c r="R192"/>
  <c r="P192"/>
  <c r="BI191"/>
  <c r="BH191"/>
  <c r="BG191"/>
  <c r="BE191"/>
  <c r="T191"/>
  <c r="R191"/>
  <c r="P191"/>
  <c r="BI189"/>
  <c r="BH189"/>
  <c r="BG189"/>
  <c r="BE189"/>
  <c r="T189"/>
  <c r="R189"/>
  <c r="P189"/>
  <c r="BI187"/>
  <c r="BH187"/>
  <c r="BG187"/>
  <c r="BE187"/>
  <c r="T187"/>
  <c r="R187"/>
  <c r="P187"/>
  <c r="BI186"/>
  <c r="BH186"/>
  <c r="BG186"/>
  <c r="BE186"/>
  <c r="T186"/>
  <c r="R186"/>
  <c r="P186"/>
  <c r="BI185"/>
  <c r="BH185"/>
  <c r="BG185"/>
  <c r="BE185"/>
  <c r="T185"/>
  <c r="R185"/>
  <c r="P185"/>
  <c r="BI184"/>
  <c r="BH184"/>
  <c r="BG184"/>
  <c r="BE184"/>
  <c r="T184"/>
  <c r="R184"/>
  <c r="P184"/>
  <c r="BI183"/>
  <c r="BH183"/>
  <c r="BG183"/>
  <c r="BE183"/>
  <c r="T183"/>
  <c r="R183"/>
  <c r="P183"/>
  <c r="BI180"/>
  <c r="BH180"/>
  <c r="BG180"/>
  <c r="BE180"/>
  <c r="T180"/>
  <c r="T179"/>
  <c r="R180"/>
  <c r="R179"/>
  <c r="P180"/>
  <c r="P179"/>
  <c r="BI173"/>
  <c r="BH173"/>
  <c r="BG173"/>
  <c r="BE173"/>
  <c r="T173"/>
  <c r="R173"/>
  <c r="P173"/>
  <c r="BI172"/>
  <c r="BH172"/>
  <c r="BG172"/>
  <c r="BE172"/>
  <c r="T172"/>
  <c r="R172"/>
  <c r="P172"/>
  <c r="BI171"/>
  <c r="BH171"/>
  <c r="BG171"/>
  <c r="BE171"/>
  <c r="T171"/>
  <c r="R171"/>
  <c r="P171"/>
  <c r="BI170"/>
  <c r="BH170"/>
  <c r="BG170"/>
  <c r="BE170"/>
  <c r="T170"/>
  <c r="R170"/>
  <c r="P170"/>
  <c r="BI169"/>
  <c r="BH169"/>
  <c r="BG169"/>
  <c r="BE169"/>
  <c r="T169"/>
  <c r="R169"/>
  <c r="P169"/>
  <c r="BI167"/>
  <c r="BH167"/>
  <c r="BG167"/>
  <c r="BE167"/>
  <c r="T167"/>
  <c r="R167"/>
  <c r="P167"/>
  <c r="BI166"/>
  <c r="BH166"/>
  <c r="BG166"/>
  <c r="BE166"/>
  <c r="T166"/>
  <c r="R166"/>
  <c r="P166"/>
  <c r="BI165"/>
  <c r="BH165"/>
  <c r="BG165"/>
  <c r="BE165"/>
  <c r="T165"/>
  <c r="R165"/>
  <c r="P165"/>
  <c r="BI164"/>
  <c r="BH164"/>
  <c r="BG164"/>
  <c r="BE164"/>
  <c r="T164"/>
  <c r="R164"/>
  <c r="P164"/>
  <c r="BI163"/>
  <c r="BH163"/>
  <c r="BG163"/>
  <c r="BE163"/>
  <c r="T163"/>
  <c r="R163"/>
  <c r="P163"/>
  <c r="BI162"/>
  <c r="BH162"/>
  <c r="BG162"/>
  <c r="BE162"/>
  <c r="T162"/>
  <c r="R162"/>
  <c r="P162"/>
  <c r="BI160"/>
  <c r="BH160"/>
  <c r="BG160"/>
  <c r="BE160"/>
  <c r="T160"/>
  <c r="R160"/>
  <c r="P160"/>
  <c r="BI159"/>
  <c r="BH159"/>
  <c r="BG159"/>
  <c r="BE159"/>
  <c r="T159"/>
  <c r="R159"/>
  <c r="P159"/>
  <c r="BI158"/>
  <c r="BH158"/>
  <c r="BG158"/>
  <c r="BE158"/>
  <c r="T158"/>
  <c r="R158"/>
  <c r="P158"/>
  <c r="BI157"/>
  <c r="BH157"/>
  <c r="BG157"/>
  <c r="BE157"/>
  <c r="T157"/>
  <c r="R157"/>
  <c r="P157"/>
  <c r="BI156"/>
  <c r="BH156"/>
  <c r="BG156"/>
  <c r="BE156"/>
  <c r="T156"/>
  <c r="R156"/>
  <c r="P156"/>
  <c r="BI155"/>
  <c r="BH155"/>
  <c r="BG155"/>
  <c r="BE155"/>
  <c r="T155"/>
  <c r="R155"/>
  <c r="P155"/>
  <c r="BI154"/>
  <c r="BH154"/>
  <c r="BG154"/>
  <c r="BE154"/>
  <c r="T154"/>
  <c r="R154"/>
  <c r="P154"/>
  <c r="BI153"/>
  <c r="BH153"/>
  <c r="BG153"/>
  <c r="BE153"/>
  <c r="T153"/>
  <c r="R153"/>
  <c r="P153"/>
  <c r="BI152"/>
  <c r="BH152"/>
  <c r="BG152"/>
  <c r="BE152"/>
  <c r="T152"/>
  <c r="R152"/>
  <c r="P152"/>
  <c r="BI151"/>
  <c r="BH151"/>
  <c r="BG151"/>
  <c r="BE151"/>
  <c r="T151"/>
  <c r="R151"/>
  <c r="P151"/>
  <c r="BI150"/>
  <c r="BH150"/>
  <c r="BG150"/>
  <c r="BE150"/>
  <c r="T150"/>
  <c r="R150"/>
  <c r="P150"/>
  <c r="BI148"/>
  <c r="BH148"/>
  <c r="BG148"/>
  <c r="BE148"/>
  <c r="T148"/>
  <c r="R148"/>
  <c r="P148"/>
  <c r="BI147"/>
  <c r="BH147"/>
  <c r="BG147"/>
  <c r="BE147"/>
  <c r="T147"/>
  <c r="R147"/>
  <c r="P147"/>
  <c r="J141"/>
  <c r="J140"/>
  <c r="F140"/>
  <c r="F138"/>
  <c r="E136"/>
  <c r="J92"/>
  <c r="J91"/>
  <c r="F91"/>
  <c r="F89"/>
  <c r="E87"/>
  <c r="J18"/>
  <c r="E18"/>
  <c r="F141"/>
  <c r="J17"/>
  <c r="J12"/>
  <c r="J89"/>
  <c r="E7"/>
  <c r="E134"/>
  <c i="1" r="L90"/>
  <c r="AM90"/>
  <c r="AM89"/>
  <c r="L89"/>
  <c r="AM87"/>
  <c r="L87"/>
  <c r="L85"/>
  <c r="L84"/>
  <c i="4" r="BK126"/>
  <c r="J122"/>
  <c r="BK120"/>
  <c i="3" r="BK214"/>
  <c r="J214"/>
  <c r="BK213"/>
  <c r="BK211"/>
  <c r="J210"/>
  <c r="BK200"/>
  <c r="BK198"/>
  <c r="BK196"/>
  <c r="BK195"/>
  <c r="BK193"/>
  <c r="BK192"/>
  <c r="J189"/>
  <c r="J188"/>
  <c r="BK186"/>
  <c r="BK185"/>
  <c r="J181"/>
  <c r="J179"/>
  <c r="BK178"/>
  <c r="J176"/>
  <c r="J170"/>
  <c r="J169"/>
  <c r="J165"/>
  <c r="BK163"/>
  <c r="J158"/>
  <c r="J157"/>
  <c r="BK149"/>
  <c r="J146"/>
  <c r="BK139"/>
  <c r="BK138"/>
  <c r="J135"/>
  <c i="2" r="BK341"/>
  <c r="J340"/>
  <c r="J337"/>
  <c r="BK331"/>
  <c r="J327"/>
  <c r="BK326"/>
  <c r="J326"/>
  <c r="BK325"/>
  <c r="J324"/>
  <c r="J323"/>
  <c r="J321"/>
  <c r="BK317"/>
  <c r="J315"/>
  <c r="BK314"/>
  <c r="J312"/>
  <c r="BK310"/>
  <c r="J309"/>
  <c r="BK301"/>
  <c r="J291"/>
  <c r="BK290"/>
  <c r="BK285"/>
  <c r="J283"/>
  <c r="J279"/>
  <c r="J278"/>
  <c r="J277"/>
  <c r="BK263"/>
  <c r="J262"/>
  <c r="J260"/>
  <c r="J256"/>
  <c r="J254"/>
  <c r="J252"/>
  <c r="BK250"/>
  <c r="J243"/>
  <c r="J242"/>
  <c r="BK233"/>
  <c r="J229"/>
  <c r="BK227"/>
  <c r="BK223"/>
  <c r="J215"/>
  <c r="BK211"/>
  <c r="J209"/>
  <c r="J206"/>
  <c r="J198"/>
  <c r="BK192"/>
  <c r="J189"/>
  <c r="BK187"/>
  <c r="J185"/>
  <c r="BK180"/>
  <c r="J173"/>
  <c r="J172"/>
  <c r="J170"/>
  <c r="BK167"/>
  <c r="J164"/>
  <c r="J163"/>
  <c r="BK159"/>
  <c r="J158"/>
  <c r="J156"/>
  <c r="J155"/>
  <c r="J154"/>
  <c r="BK151"/>
  <c r="J148"/>
  <c i="4" r="BK124"/>
  <c r="J123"/>
  <c i="3" r="J211"/>
  <c r="BK210"/>
  <c r="J208"/>
  <c r="J207"/>
  <c r="BK205"/>
  <c r="BK203"/>
  <c r="J201"/>
  <c r="BK194"/>
  <c r="BK191"/>
  <c r="BK183"/>
  <c r="BK181"/>
  <c r="J177"/>
  <c r="J174"/>
  <c r="BK173"/>
  <c r="BK172"/>
  <c r="BK167"/>
  <c r="J164"/>
  <c r="BK160"/>
  <c r="J153"/>
  <c r="J152"/>
  <c r="J151"/>
  <c r="BK143"/>
  <c r="J142"/>
  <c r="BK140"/>
  <c r="J139"/>
  <c r="J138"/>
  <c r="J137"/>
  <c i="2" r="BK348"/>
  <c r="J348"/>
  <c r="BK345"/>
  <c r="J345"/>
  <c r="J342"/>
  <c r="BK340"/>
  <c r="J339"/>
  <c r="J338"/>
  <c r="BK336"/>
  <c r="BK334"/>
  <c r="J333"/>
  <c r="J331"/>
  <c r="BK323"/>
  <c r="BK318"/>
  <c r="BK316"/>
  <c r="J311"/>
  <c r="BK309"/>
  <c r="BK308"/>
  <c r="J307"/>
  <c r="BK305"/>
  <c r="BK303"/>
  <c r="BK299"/>
  <c r="J295"/>
  <c r="J293"/>
  <c r="J292"/>
  <c r="J285"/>
  <c r="BK283"/>
  <c r="J280"/>
  <c r="BK276"/>
  <c r="BK274"/>
  <c r="BK273"/>
  <c r="BK272"/>
  <c r="J270"/>
  <c r="J265"/>
  <c r="BK258"/>
  <c r="J257"/>
  <c r="BK248"/>
  <c r="J246"/>
  <c r="BK243"/>
  <c r="BK237"/>
  <c r="J235"/>
  <c r="BK232"/>
  <c r="BK231"/>
  <c r="J223"/>
  <c r="J221"/>
  <c r="J219"/>
  <c r="J213"/>
  <c r="BK208"/>
  <c r="BK206"/>
  <c r="J202"/>
  <c r="J201"/>
  <c r="J196"/>
  <c r="J192"/>
  <c r="BK186"/>
  <c r="BK183"/>
  <c r="BK173"/>
  <c r="BK171"/>
  <c r="BK169"/>
  <c r="J167"/>
  <c r="BK166"/>
  <c r="BK163"/>
  <c r="BK157"/>
  <c r="BK156"/>
  <c r="BK155"/>
  <c r="J153"/>
  <c r="BK150"/>
  <c r="BK147"/>
  <c i="4" r="J128"/>
  <c r="J126"/>
  <c r="J124"/>
  <c r="BK122"/>
  <c i="3" r="BK208"/>
  <c r="J205"/>
  <c r="J204"/>
  <c r="BK199"/>
  <c r="J192"/>
  <c r="BK189"/>
  <c r="BK188"/>
  <c r="BK187"/>
  <c r="J185"/>
  <c r="J183"/>
  <c r="BK182"/>
  <c r="J178"/>
  <c r="J175"/>
  <c r="J173"/>
  <c r="BK171"/>
  <c r="BK170"/>
  <c r="BK164"/>
  <c r="J162"/>
  <c r="J160"/>
  <c r="BK158"/>
  <c r="BK156"/>
  <c r="BK155"/>
  <c r="BK154"/>
  <c r="BK153"/>
  <c r="BK151"/>
  <c r="J150"/>
  <c r="J149"/>
  <c r="J144"/>
  <c r="BK142"/>
  <c r="J140"/>
  <c r="BK137"/>
  <c i="2" r="BK342"/>
  <c r="J341"/>
  <c r="BK338"/>
  <c r="J336"/>
  <c r="J334"/>
  <c r="BK327"/>
  <c r="J325"/>
  <c r="J320"/>
  <c r="J318"/>
  <c r="J317"/>
  <c r="J316"/>
  <c r="J314"/>
  <c r="J313"/>
  <c r="BK312"/>
  <c r="J308"/>
  <c r="BK307"/>
  <c r="J305"/>
  <c r="J299"/>
  <c r="BK295"/>
  <c r="BK291"/>
  <c r="J290"/>
  <c r="J289"/>
  <c r="BK288"/>
  <c r="BK286"/>
  <c r="BK280"/>
  <c r="BK277"/>
  <c r="J276"/>
  <c r="J275"/>
  <c r="BK270"/>
  <c r="J269"/>
  <c r="BK262"/>
  <c r="BK257"/>
  <c r="BK256"/>
  <c r="BK254"/>
  <c r="J248"/>
  <c r="BK246"/>
  <c r="BK244"/>
  <c r="BK242"/>
  <c r="J240"/>
  <c r="BK235"/>
  <c r="J232"/>
  <c r="BK229"/>
  <c r="BK219"/>
  <c r="BK213"/>
  <c r="J211"/>
  <c r="BK204"/>
  <c r="BK202"/>
  <c r="BK201"/>
  <c r="J199"/>
  <c r="J194"/>
  <c r="J193"/>
  <c r="BK191"/>
  <c r="BK189"/>
  <c r="BK185"/>
  <c r="J184"/>
  <c r="J183"/>
  <c r="J171"/>
  <c r="J166"/>
  <c r="J165"/>
  <c r="BK164"/>
  <c r="J162"/>
  <c r="BK160"/>
  <c r="J159"/>
  <c r="BK154"/>
  <c r="BK153"/>
  <c r="J152"/>
  <c r="J150"/>
  <c i="1" r="AS94"/>
  <c i="4" r="BK128"/>
  <c r="BK123"/>
  <c r="J120"/>
  <c i="3" r="J213"/>
  <c r="BK207"/>
  <c r="BK204"/>
  <c r="J203"/>
  <c r="BK201"/>
  <c r="J200"/>
  <c r="J199"/>
  <c r="J198"/>
  <c r="J196"/>
  <c r="J195"/>
  <c r="J194"/>
  <c r="J193"/>
  <c r="J191"/>
  <c r="BK190"/>
  <c r="J190"/>
  <c r="J187"/>
  <c r="J186"/>
  <c r="J182"/>
  <c r="BK179"/>
  <c r="BK177"/>
  <c r="BK176"/>
  <c r="BK175"/>
  <c r="BK174"/>
  <c r="J172"/>
  <c r="J171"/>
  <c r="BK169"/>
  <c r="J167"/>
  <c r="BK165"/>
  <c r="J163"/>
  <c r="BK162"/>
  <c r="BK157"/>
  <c r="J156"/>
  <c r="J155"/>
  <c r="J154"/>
  <c r="BK152"/>
  <c r="BK150"/>
  <c r="BK146"/>
  <c r="BK144"/>
  <c r="J143"/>
  <c r="BK135"/>
  <c i="2" r="BK339"/>
  <c r="BK337"/>
  <c r="BK333"/>
  <c r="BK324"/>
  <c r="BK321"/>
  <c r="BK320"/>
  <c r="BK315"/>
  <c r="BK313"/>
  <c r="BK311"/>
  <c r="J310"/>
  <c r="J303"/>
  <c r="J301"/>
  <c r="BK293"/>
  <c r="BK292"/>
  <c r="BK289"/>
  <c r="J288"/>
  <c r="J286"/>
  <c r="BK279"/>
  <c r="BK278"/>
  <c r="BK275"/>
  <c r="J274"/>
  <c r="J273"/>
  <c r="J272"/>
  <c r="BK269"/>
  <c r="BK265"/>
  <c r="J263"/>
  <c r="BK260"/>
  <c r="J258"/>
  <c r="BK252"/>
  <c r="J250"/>
  <c r="J244"/>
  <c r="BK240"/>
  <c r="J237"/>
  <c r="J233"/>
  <c r="J231"/>
  <c r="J227"/>
  <c r="BK221"/>
  <c r="BK215"/>
  <c r="BK209"/>
  <c r="J208"/>
  <c r="J204"/>
  <c r="BK199"/>
  <c r="BK198"/>
  <c r="BK196"/>
  <c r="BK194"/>
  <c r="BK193"/>
  <c r="J191"/>
  <c r="J187"/>
  <c r="J186"/>
  <c r="BK184"/>
  <c r="J180"/>
  <c r="BK172"/>
  <c r="BK170"/>
  <c r="J169"/>
  <c r="BK165"/>
  <c r="BK162"/>
  <c r="J160"/>
  <c r="BK158"/>
  <c r="J157"/>
  <c r="BK152"/>
  <c r="J151"/>
  <c r="BK148"/>
  <c r="J147"/>
  <c l="1" r="P146"/>
  <c r="P149"/>
  <c r="P161"/>
  <c r="R168"/>
  <c r="BK188"/>
  <c r="J188"/>
  <c r="J105"/>
  <c r="T188"/>
  <c r="P195"/>
  <c r="R203"/>
  <c r="BK234"/>
  <c r="J234"/>
  <c r="J109"/>
  <c r="T234"/>
  <c r="T241"/>
  <c r="P247"/>
  <c r="P255"/>
  <c r="R261"/>
  <c r="T287"/>
  <c r="R306"/>
  <c r="T319"/>
  <c r="T332"/>
  <c r="P335"/>
  <c i="3" r="R136"/>
  <c r="R133"/>
  <c r="T148"/>
  <c r="P161"/>
  <c r="P168"/>
  <c r="P180"/>
  <c r="T184"/>
  <c r="P197"/>
  <c r="P202"/>
  <c r="BK209"/>
  <c r="J209"/>
  <c r="J112"/>
  <c r="R209"/>
  <c r="T212"/>
  <c i="2" r="BK146"/>
  <c r="R146"/>
  <c r="R149"/>
  <c r="R161"/>
  <c r="T168"/>
  <c r="P182"/>
  <c r="P188"/>
  <c r="BK203"/>
  <c r="J203"/>
  <c r="J107"/>
  <c r="BK228"/>
  <c r="J228"/>
  <c r="J108"/>
  <c r="T228"/>
  <c r="BK241"/>
  <c r="J241"/>
  <c r="J110"/>
  <c r="BK247"/>
  <c r="J247"/>
  <c r="J112"/>
  <c r="BK255"/>
  <c r="J255"/>
  <c r="J113"/>
  <c r="BK261"/>
  <c r="J261"/>
  <c r="J115"/>
  <c r="BK287"/>
  <c r="J287"/>
  <c r="J116"/>
  <c r="BK306"/>
  <c r="J306"/>
  <c r="J118"/>
  <c r="BK319"/>
  <c r="J319"/>
  <c r="J119"/>
  <c r="BK332"/>
  <c r="J332"/>
  <c r="J120"/>
  <c r="BK335"/>
  <c r="J335"/>
  <c r="J121"/>
  <c i="3" r="BK136"/>
  <c r="J136"/>
  <c r="J98"/>
  <c r="T136"/>
  <c r="T133"/>
  <c r="R141"/>
  <c r="BK148"/>
  <c r="J148"/>
  <c r="J102"/>
  <c r="BK161"/>
  <c r="J161"/>
  <c r="J104"/>
  <c r="BK168"/>
  <c r="J168"/>
  <c r="J106"/>
  <c r="BK180"/>
  <c r="J180"/>
  <c r="J107"/>
  <c r="T180"/>
  <c r="P184"/>
  <c r="BK202"/>
  <c r="J202"/>
  <c r="J110"/>
  <c r="R202"/>
  <c r="P206"/>
  <c r="P209"/>
  <c r="P212"/>
  <c i="4" r="P121"/>
  <c r="P119"/>
  <c i="1" r="AU97"/>
  <c i="2" r="BK149"/>
  <c r="J149"/>
  <c r="J99"/>
  <c r="BK161"/>
  <c r="J161"/>
  <c r="J100"/>
  <c r="T161"/>
  <c r="P168"/>
  <c r="BK182"/>
  <c r="T182"/>
  <c r="R188"/>
  <c r="T195"/>
  <c r="T203"/>
  <c r="R228"/>
  <c r="R234"/>
  <c r="R241"/>
  <c r="T247"/>
  <c r="T255"/>
  <c r="P261"/>
  <c r="P287"/>
  <c r="T306"/>
  <c r="R319"/>
  <c r="R332"/>
  <c r="T335"/>
  <c i="3" r="P136"/>
  <c r="P133"/>
  <c i="1" r="AU96"/>
  <c i="3" r="BK141"/>
  <c r="J141"/>
  <c r="J99"/>
  <c r="T141"/>
  <c r="P148"/>
  <c r="R161"/>
  <c r="R168"/>
  <c r="R180"/>
  <c r="R184"/>
  <c r="R197"/>
  <c r="T202"/>
  <c r="R206"/>
  <c r="BK212"/>
  <c r="J212"/>
  <c r="J113"/>
  <c i="4" r="T121"/>
  <c r="T119"/>
  <c i="2" r="T146"/>
  <c r="T149"/>
  <c r="BK168"/>
  <c r="J168"/>
  <c r="J101"/>
  <c r="R182"/>
  <c r="BK195"/>
  <c r="J195"/>
  <c r="J106"/>
  <c r="R195"/>
  <c r="P203"/>
  <c r="P228"/>
  <c r="P234"/>
  <c r="P241"/>
  <c r="R247"/>
  <c r="R255"/>
  <c r="T261"/>
  <c r="R287"/>
  <c r="P306"/>
  <c r="P319"/>
  <c r="P332"/>
  <c r="R335"/>
  <c i="3" r="P141"/>
  <c r="R148"/>
  <c r="T161"/>
  <c r="T168"/>
  <c r="BK184"/>
  <c r="J184"/>
  <c r="J108"/>
  <c r="BK197"/>
  <c r="J197"/>
  <c r="J109"/>
  <c r="T197"/>
  <c r="BK206"/>
  <c r="J206"/>
  <c r="J111"/>
  <c r="T206"/>
  <c r="T209"/>
  <c r="R212"/>
  <c i="4" r="BK121"/>
  <c r="J121"/>
  <c r="J97"/>
  <c r="R121"/>
  <c r="R119"/>
  <c i="2" r="E85"/>
  <c r="F92"/>
  <c r="BF147"/>
  <c r="BF150"/>
  <c r="BF151"/>
  <c r="BF154"/>
  <c r="BF155"/>
  <c r="BF156"/>
  <c r="BF159"/>
  <c r="BF163"/>
  <c r="BF169"/>
  <c r="BF180"/>
  <c r="BF185"/>
  <c r="BF201"/>
  <c r="BF202"/>
  <c r="BF206"/>
  <c r="BF223"/>
  <c r="BF229"/>
  <c r="BF232"/>
  <c r="BF235"/>
  <c r="BF248"/>
  <c r="BF270"/>
  <c r="BF272"/>
  <c r="BF273"/>
  <c r="BF283"/>
  <c r="BF295"/>
  <c r="BF299"/>
  <c r="BF309"/>
  <c r="BF342"/>
  <c i="3" r="F91"/>
  <c r="E123"/>
  <c r="F130"/>
  <c r="BF138"/>
  <c r="BF142"/>
  <c r="BF153"/>
  <c r="BF154"/>
  <c r="BF156"/>
  <c r="BF162"/>
  <c r="BF165"/>
  <c r="BF167"/>
  <c r="BF171"/>
  <c r="BF172"/>
  <c r="BF181"/>
  <c r="BF187"/>
  <c r="BF189"/>
  <c r="BF193"/>
  <c r="BF194"/>
  <c r="BF195"/>
  <c r="BF196"/>
  <c r="BF198"/>
  <c r="BF200"/>
  <c r="BF201"/>
  <c r="BF210"/>
  <c r="BK145"/>
  <c r="J145"/>
  <c r="J100"/>
  <c r="BK166"/>
  <c r="J166"/>
  <c r="J105"/>
  <c i="4" r="E85"/>
  <c r="J91"/>
  <c r="F115"/>
  <c i="2" r="J138"/>
  <c r="BF158"/>
  <c r="BF160"/>
  <c r="BF164"/>
  <c r="BF165"/>
  <c r="BF170"/>
  <c r="BF183"/>
  <c r="BF184"/>
  <c r="BF187"/>
  <c r="BF192"/>
  <c r="BF193"/>
  <c r="BF198"/>
  <c r="BF231"/>
  <c r="BF237"/>
  <c r="BF243"/>
  <c r="BF246"/>
  <c r="BF265"/>
  <c r="BF274"/>
  <c r="BF275"/>
  <c r="BF279"/>
  <c r="BF286"/>
  <c r="BF289"/>
  <c r="BF292"/>
  <c r="BF303"/>
  <c r="BF307"/>
  <c r="BF312"/>
  <c r="BF313"/>
  <c r="BF316"/>
  <c r="BF317"/>
  <c r="BF318"/>
  <c r="BF324"/>
  <c r="BF325"/>
  <c r="BF333"/>
  <c r="BF340"/>
  <c r="BF341"/>
  <c i="3" r="J89"/>
  <c r="J129"/>
  <c r="BF143"/>
  <c r="BF149"/>
  <c r="BF155"/>
  <c r="BF158"/>
  <c r="BF160"/>
  <c r="BF173"/>
  <c r="BF174"/>
  <c r="BF177"/>
  <c r="BF185"/>
  <c r="BF188"/>
  <c r="BF190"/>
  <c r="BF192"/>
  <c r="BF204"/>
  <c r="BF211"/>
  <c i="4" r="J89"/>
  <c r="F92"/>
  <c r="J116"/>
  <c r="BF124"/>
  <c r="BF126"/>
  <c i="2" r="BF148"/>
  <c r="BF152"/>
  <c r="BF162"/>
  <c r="BF166"/>
  <c r="BF167"/>
  <c r="BF173"/>
  <c r="BF189"/>
  <c r="BF194"/>
  <c r="BF196"/>
  <c r="BF199"/>
  <c r="BF209"/>
  <c r="BF211"/>
  <c r="BF215"/>
  <c r="BF219"/>
  <c r="BF227"/>
  <c r="BF244"/>
  <c r="BF250"/>
  <c r="BF252"/>
  <c r="BF256"/>
  <c r="BF260"/>
  <c r="BF263"/>
  <c r="BF269"/>
  <c r="BF290"/>
  <c r="BF291"/>
  <c r="BF293"/>
  <c r="BF301"/>
  <c r="BF305"/>
  <c r="BF310"/>
  <c r="BF311"/>
  <c r="BF314"/>
  <c r="BF326"/>
  <c r="BF327"/>
  <c r="BF331"/>
  <c r="BF334"/>
  <c r="BF337"/>
  <c r="BF338"/>
  <c r="BF345"/>
  <c r="BF348"/>
  <c r="BK179"/>
  <c r="J179"/>
  <c r="J102"/>
  <c r="BK245"/>
  <c r="J245"/>
  <c r="J111"/>
  <c r="BK304"/>
  <c r="J304"/>
  <c r="J117"/>
  <c i="3" r="J92"/>
  <c r="BF135"/>
  <c r="BF137"/>
  <c r="BF139"/>
  <c r="BF140"/>
  <c r="BF150"/>
  <c r="BF151"/>
  <c r="BF152"/>
  <c r="BF163"/>
  <c r="BF169"/>
  <c r="BF170"/>
  <c r="BF175"/>
  <c r="BF176"/>
  <c r="BF178"/>
  <c r="BF182"/>
  <c r="BF191"/>
  <c r="BF199"/>
  <c r="BF205"/>
  <c r="BF207"/>
  <c r="BF208"/>
  <c r="BF213"/>
  <c r="BK159"/>
  <c r="J159"/>
  <c r="J103"/>
  <c i="4" r="BF120"/>
  <c r="BF123"/>
  <c i="2" r="BF153"/>
  <c r="BF157"/>
  <c r="BF171"/>
  <c r="BF172"/>
  <c r="BF186"/>
  <c r="BF191"/>
  <c r="BF204"/>
  <c r="BF208"/>
  <c r="BF213"/>
  <c r="BF221"/>
  <c r="BF233"/>
  <c r="BF240"/>
  <c r="BF242"/>
  <c r="BF254"/>
  <c r="BF257"/>
  <c r="BF258"/>
  <c r="BF262"/>
  <c r="BF276"/>
  <c r="BF277"/>
  <c r="BF278"/>
  <c r="BF280"/>
  <c r="BF285"/>
  <c r="BF288"/>
  <c r="BF308"/>
  <c r="BF315"/>
  <c r="BF320"/>
  <c r="BF321"/>
  <c r="BF323"/>
  <c r="BF336"/>
  <c r="BF339"/>
  <c r="BK259"/>
  <c r="J259"/>
  <c r="J114"/>
  <c r="BK344"/>
  <c r="J344"/>
  <c r="J123"/>
  <c r="BK347"/>
  <c r="J347"/>
  <c r="J124"/>
  <c i="3" r="BF144"/>
  <c r="BF146"/>
  <c r="BF157"/>
  <c r="BF164"/>
  <c r="BF179"/>
  <c r="BF183"/>
  <c r="BF186"/>
  <c r="BF203"/>
  <c r="BF214"/>
  <c r="BK134"/>
  <c r="J134"/>
  <c r="J97"/>
  <c i="4" r="BF122"/>
  <c r="BF128"/>
  <c r="BK125"/>
  <c r="J125"/>
  <c r="J98"/>
  <c r="BK127"/>
  <c r="J127"/>
  <c r="J99"/>
  <c i="2" r="F37"/>
  <c i="1" r="BD95"/>
  <c i="2" r="F36"/>
  <c i="1" r="BC95"/>
  <c i="4" r="J33"/>
  <c i="1" r="AV97"/>
  <c i="2" r="F33"/>
  <c i="1" r="AZ95"/>
  <c i="2" r="J33"/>
  <c i="1" r="AV95"/>
  <c i="3" r="F33"/>
  <c i="1" r="AZ96"/>
  <c i="4" r="F36"/>
  <c i="1" r="BC97"/>
  <c i="4" r="F37"/>
  <c i="1" r="BD97"/>
  <c i="3" r="F37"/>
  <c i="1" r="BD96"/>
  <c i="3" r="J33"/>
  <c i="1" r="AV96"/>
  <c i="4" r="F33"/>
  <c i="1" r="AZ97"/>
  <c i="2" r="F35"/>
  <c i="1" r="BB95"/>
  <c i="3" r="F36"/>
  <c i="1" r="BC96"/>
  <c i="4" r="F35"/>
  <c i="1" r="BB97"/>
  <c i="3" r="F35"/>
  <c i="1" r="BB96"/>
  <c i="2" l="1" r="R181"/>
  <c r="BK181"/>
  <c r="J181"/>
  <c r="J103"/>
  <c r="P145"/>
  <c r="T145"/>
  <c r="T181"/>
  <c r="P181"/>
  <c r="R145"/>
  <c r="R144"/>
  <c r="BK145"/>
  <c r="J145"/>
  <c r="J97"/>
  <c i="4" r="BK119"/>
  <c r="J119"/>
  <c i="2" r="J146"/>
  <c r="J98"/>
  <c r="J182"/>
  <c r="J104"/>
  <c i="3" r="BK133"/>
  <c r="J133"/>
  <c i="2" r="BK343"/>
  <c r="J343"/>
  <c r="J122"/>
  <c i="3" r="F34"/>
  <c i="1" r="BA96"/>
  <c i="3" r="J30"/>
  <c i="1" r="AG96"/>
  <c r="BC94"/>
  <c r="W32"/>
  <c i="4" r="F34"/>
  <c i="1" r="BA97"/>
  <c i="2" r="F34"/>
  <c i="1" r="BA95"/>
  <c r="BD94"/>
  <c r="W33"/>
  <c i="3" r="J34"/>
  <c i="1" r="AW96"/>
  <c r="AT96"/>
  <c i="4" r="J30"/>
  <c i="1" r="AG97"/>
  <c i="4" r="J34"/>
  <c i="1" r="AW97"/>
  <c r="AT97"/>
  <c r="AZ94"/>
  <c r="W29"/>
  <c r="BB94"/>
  <c r="W31"/>
  <c i="2" r="J34"/>
  <c i="1" r="AW95"/>
  <c r="AT95"/>
  <c i="2" l="1" r="P144"/>
  <c i="1" r="AU95"/>
  <c i="2" r="T144"/>
  <c i="3" r="J39"/>
  <c i="4" r="J39"/>
  <c i="2" r="BK144"/>
  <c r="J144"/>
  <c r="J96"/>
  <c i="3" r="J96"/>
  <c i="4" r="J96"/>
  <c i="1" r="AN96"/>
  <c r="AN97"/>
  <c r="AU94"/>
  <c r="BA94"/>
  <c r="W30"/>
  <c r="AX94"/>
  <c r="AY94"/>
  <c r="AV94"/>
  <c r="AK29"/>
  <c i="2" l="1" r="J30"/>
  <c i="1" r="AG95"/>
  <c r="AN95"/>
  <c r="AW94"/>
  <c r="AK30"/>
  <c i="2" l="1" r="J39"/>
  <c i="1" r="AG94"/>
  <c r="AK26"/>
  <c r="AK35"/>
  <c r="AT94"/>
  <c l="1" r="AN94"/>
</calcChain>
</file>

<file path=xl/sharedStrings.xml><?xml version="1.0" encoding="utf-8"?>
<sst xmlns="http://schemas.openxmlformats.org/spreadsheetml/2006/main">
  <si>
    <t>Export Komplet</t>
  </si>
  <si>
    <t/>
  </si>
  <si>
    <t>2.0</t>
  </si>
  <si>
    <t>ZAMOK</t>
  </si>
  <si>
    <t>False</t>
  </si>
  <si>
    <t>{0051f02c-d75a-4e1a-b0c5-ba1ec751d727}</t>
  </si>
  <si>
    <t>0,01</t>
  </si>
  <si>
    <t>21</t>
  </si>
  <si>
    <t>12</t>
  </si>
  <si>
    <t>REKAPITULACE STAVBY</t>
  </si>
  <si>
    <t xml:space="preserve">v ---  níže se nacházejí doplnkové a pomocné údaje k sestavám  --- v</t>
  </si>
  <si>
    <t>Návod na vyplnění</t>
  </si>
  <si>
    <t>0,001</t>
  </si>
  <si>
    <t>Kód:</t>
  </si>
  <si>
    <t>05022026</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</si>
  <si>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</si>
  <si>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</si>
  <si>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Rekonstrukce bytu ul. Hlavní 800/67</t>
  </si>
  <si>
    <t>KSO:</t>
  </si>
  <si>
    <t>CC-CZ:</t>
  </si>
  <si>
    <t>Místo:</t>
  </si>
  <si>
    <t>Hlavní 800/67, 363 01 Ostrov</t>
  </si>
  <si>
    <t>Datum:</t>
  </si>
  <si>
    <t>7. 1. 2025</t>
  </si>
  <si>
    <t>Zadavatel:</t>
  </si>
  <si>
    <t>IČ:</t>
  </si>
  <si>
    <t>00254843</t>
  </si>
  <si>
    <t>Městský úřad Ostrov</t>
  </si>
  <si>
    <t>DIČ:</t>
  </si>
  <si>
    <t>CZ00254843</t>
  </si>
  <si>
    <t>Uchazeč:</t>
  </si>
  <si>
    <t>Vyplň údaj</t>
  </si>
  <si>
    <t>Projektant:</t>
  </si>
  <si>
    <t xml:space="preserve"> </t>
  </si>
  <si>
    <t>True</t>
  </si>
  <si>
    <t>Zpracovatel:</t>
  </si>
  <si>
    <t>Poznámka:</t>
  </si>
  <si>
    <t xml:space="preserve">"1) Vybavení bytů bude demontováno a zlikvidováno na skládku, pokud není uvedeno popisem na předmětech v bytech jinak. 2) Spárovací hmota bude v odstínech keramických obkladů a dlažeb. 3) Seřízení oken, balkónových dveří, doplnění chybějících krytek. 4) Doplnění akrylu mezi okna a parapety. 5) Osazení zařizovacích předmětů podle normy. 6) Výšky zásuvek a vypínačů podle normy. 7) Příprava na myčku a pračku podle PD elektro. 8) Dveře obsahují i zarážky. 9) Vytvoření otvoru DN 5 cm do parapetu po 30 cm, pokud parapet přesuhuje radiátor více než 6 cm. 10) Kontrola dimenze radiátorů, osazení radiátorů na střed okna. 11) Pokud lze, požadujeme spodní připojení radiátorů a zasekání potrubí k radiátorům. 12) Vstupní dveře budou demontovány vč.zárubně. Nové dveře bezpečnostní, protipožární EI 30, nová ocelová zárubeň, kukátko, bezpečnostní kování, nátěr zárubně, přídavný zámek, pokud není uvedeno jinak. 13) Po demontáži dvoukřídlých dveří budou osazeny jednokřídlé na osu původního otvoru. 14) Pokud se budou v bytě vyskytovat plísně, bude provedeno jejich odstranění a plochy opatřeny fungicidním postřikem. 15) Při předání díla je nutné předložit platné revize plynu, elektroinstalace. 16) Obnovit větrání (wc, komory, koupelny) kde je to možné. 17) Před zahájením prací je nutné provést kontrolu výkazu výměr. _x000d_
"																																			_x000d_
													_x000d_
_x000d_
</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</si>
  <si>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</si>
  <si>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</si>
  <si>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</si>
  <si>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</si>
  <si>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</si>
  <si>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</si>
  <si>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</si>
  <si>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</si>
  <si>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</si>
  <si>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</si>
  <si>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</si>
  <si>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</si>
  <si>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</si>
  <si>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</si>
  <si>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</si>
  <si>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</si>
  <si>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</si>
  <si>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</si>
  <si>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</si>
  <si>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</si>
  <si>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</si>
  <si>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</si>
  <si>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</si>
  <si>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</si>
  <si>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</si>
  <si>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</si>
  <si>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</si>
  <si>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</si>
  <si>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</si>
  <si>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</si>
  <si>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</si>
  <si>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</si>
  <si>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</si>
  <si>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</si>
  <si>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</si>
  <si>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</si>
  <si>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</si>
  <si>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</si>
  <si>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</si>
  <si>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</si>
  <si>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</si>
  <si>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</si>
  <si>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</si>
  <si>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</si>
  <si>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</si>
  <si>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HSV a PSV</t>
  </si>
  <si>
    <t>STA</t>
  </si>
  <si>
    <t>1</t>
  </si>
  <si>
    <t>{f40ed727-4293-4c1b-a03f-b7b406a542e0}</t>
  </si>
  <si>
    <t>Objekt0</t>
  </si>
  <si>
    <t>SIP-Silnoproud</t>
  </si>
  <si>
    <t>{f733d498-169b-4f92-9195-aba9f45c5682}</t>
  </si>
  <si>
    <t>Objekt1</t>
  </si>
  <si>
    <t>VRN-Vedlejší rozpočtové náklady</t>
  </si>
  <si>
    <t>{3c75e41f-6c42-4e0c-8336-b775f9b2dac0}</t>
  </si>
  <si>
    <t>KRYCÍ LIST SOUPISU PRACÍ</t>
  </si>
  <si>
    <t>Objekt:</t>
  </si>
  <si>
    <t>HSV a PSV - Rekonstrukce bytu ul. Hlavní 800/67</t>
  </si>
  <si>
    <t>Hlavní 800/67, Ostrov</t>
  </si>
  <si>
    <t>REKAPITULACE ČLENĚNÍ SOUPISU PRACÍ</t>
  </si>
  <si>
    <t>Kód dílu - Popis</t>
  </si>
  <si>
    <t>Cena celkem [CZK]</t>
  </si>
  <si>
    <t>Náklady ze soupisu prací</t>
  </si>
  <si>
    <t>-1</t>
  </si>
  <si>
    <t>HSV - Práce a dodávky HSV</t>
  </si>
  <si>
    <t xml:space="preserve">    3 - Svislé a kompletní konstrukce</t>
  </si>
  <si>
    <t xml:space="preserve">    6 - Úpravy povrchů, podlahy a osazování výplní</t>
  </si>
  <si>
    <t xml:space="preserve">    9 - Ostatní konstrukce a práce-bourání</t>
  </si>
  <si>
    <t xml:space="preserve">    997 - Přesun sutě</t>
  </si>
  <si>
    <t xml:space="preserve">    998 - Přesun hmot</t>
  </si>
  <si>
    <t>PSV - Práce a dodávky PSV</t>
  </si>
  <si>
    <t xml:space="preserve">    713 - Izolace tepelné</t>
  </si>
  <si>
    <t xml:space="preserve">    721 - Zdravotechnika - vnitřní kanalizace</t>
  </si>
  <si>
    <t xml:space="preserve">    722 - Zdravotechnika - vnitřní vodovod</t>
  </si>
  <si>
    <t xml:space="preserve">    725 - Zdravotechnika - zařizovací předměty</t>
  </si>
  <si>
    <t xml:space="preserve">    733 - Ústřední vytápění - rozvodné potrubí</t>
  </si>
  <si>
    <t xml:space="preserve">    734 - Ústřední vytápění - armatury</t>
  </si>
  <si>
    <t xml:space="preserve">    735 - Ústřední vytápění - otopná tělesa</t>
  </si>
  <si>
    <t xml:space="preserve">    741 - Elektroinstalace - silnoproud</t>
  </si>
  <si>
    <t xml:space="preserve">    742 - Elektroinstalace - slaboproud</t>
  </si>
  <si>
    <t xml:space="preserve">    762 - Konstrukce tesařské</t>
  </si>
  <si>
    <t xml:space="preserve">    763 - Konstrukce suché výstavby</t>
  </si>
  <si>
    <t xml:space="preserve">    766 - Konstrukce truhlářské</t>
  </si>
  <si>
    <t xml:space="preserve">    771 - Podlahy z dlaždic</t>
  </si>
  <si>
    <t xml:space="preserve">    775 - Podlahy skládané</t>
  </si>
  <si>
    <t xml:space="preserve">    776 - Podlahy povlakové</t>
  </si>
  <si>
    <t xml:space="preserve">    781 - Dokončovací práce - obklady</t>
  </si>
  <si>
    <t xml:space="preserve">    783 - Dokončovací práce - nátěry</t>
  </si>
  <si>
    <t xml:space="preserve">    784 - Dokončovací práce - malby a tapety</t>
  </si>
  <si>
    <t>VRN - Vedlejší rozpočtové náklady</t>
  </si>
  <si>
    <t xml:space="preserve">    VRN4 - Inženýrská činnost</t>
  </si>
  <si>
    <t xml:space="preserve">    VRN6 - Územní vlivy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</si>
  <si>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</si>
  <si>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</si>
  <si>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</si>
  <si>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</si>
  <si>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</si>
  <si>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</si>
  <si>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</si>
  <si>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</si>
  <si>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</si>
  <si>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</si>
  <si>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</si>
  <si>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</si>
  <si>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</si>
  <si>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</si>
  <si>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</si>
  <si>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</si>
  <si>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3</t>
  </si>
  <si>
    <t>Svislé a kompletní konstrukce</t>
  </si>
  <si>
    <t>K</t>
  </si>
  <si>
    <t>340271025</t>
  </si>
  <si>
    <t>Zazdívka otvorů v příčkách nebo stěnách plochy do 4 m2 tvárnicemi pórobetonovými tl 100 mm</t>
  </si>
  <si>
    <t>m2</t>
  </si>
  <si>
    <t>4</t>
  </si>
  <si>
    <t>2</t>
  </si>
  <si>
    <t>1843698313</t>
  </si>
  <si>
    <t>349231811</t>
  </si>
  <si>
    <t>Přizdívka ostění s ozubem z cihel tl do 150 mm</t>
  </si>
  <si>
    <t>2109219459</t>
  </si>
  <si>
    <t>6</t>
  </si>
  <si>
    <t>Úpravy povrchů, podlahy a osazování výplní</t>
  </si>
  <si>
    <t>611131121</t>
  </si>
  <si>
    <t>Penetrační disperzní nátěr vnitřních stropů nanášený ručně</t>
  </si>
  <si>
    <t>-212386999</t>
  </si>
  <si>
    <t>5</t>
  </si>
  <si>
    <t>611142001</t>
  </si>
  <si>
    <t>Potažení vnitřních stropů sklovláknitým pletivem vtlačeným do tenkovrstvé hmoty</t>
  </si>
  <si>
    <t>574682508</t>
  </si>
  <si>
    <t>611311131</t>
  </si>
  <si>
    <t>Potažení vnitřních rovných stropů vápenným štukem tloušťky do 3 mm</t>
  </si>
  <si>
    <t>1562099352</t>
  </si>
  <si>
    <t>7</t>
  </si>
  <si>
    <t>612131121</t>
  </si>
  <si>
    <t>Penetrační disperzní nátěr vnitřních stěn nanášený ručně</t>
  </si>
  <si>
    <t>-1194256473</t>
  </si>
  <si>
    <t>8</t>
  </si>
  <si>
    <t>612142001</t>
  </si>
  <si>
    <t>Potažení vnitřních stěn sklovláknitým pletivem vtlačeným do tenkovrstvé hmoty</t>
  </si>
  <si>
    <t>-2047166170</t>
  </si>
  <si>
    <t>9</t>
  </si>
  <si>
    <t>612311131</t>
  </si>
  <si>
    <t>Potažení vnitřních stěn vápenným štukem tloušťky do 3 mm</t>
  </si>
  <si>
    <t>-491888404</t>
  </si>
  <si>
    <t>10</t>
  </si>
  <si>
    <t>612321121</t>
  </si>
  <si>
    <t>Vápenocementová omítka hladká jednovrstvá vnitřních stěn nanášená ručně</t>
  </si>
  <si>
    <t>-1778168476</t>
  </si>
  <si>
    <t>11</t>
  </si>
  <si>
    <t>612325101</t>
  </si>
  <si>
    <t>Vápenocementová hrubá omítka rýh ve stěnách šířky do 150 mm</t>
  </si>
  <si>
    <t>-1231961723</t>
  </si>
  <si>
    <t>632441114</t>
  </si>
  <si>
    <t>Potěr anhydritový samonivelační tl do 50 mm ze suchých směsí</t>
  </si>
  <si>
    <t>1397244903</t>
  </si>
  <si>
    <t>13</t>
  </si>
  <si>
    <t>632481213</t>
  </si>
  <si>
    <t>Separační vrstva z PE fólie</t>
  </si>
  <si>
    <t>1708944841</t>
  </si>
  <si>
    <t>14</t>
  </si>
  <si>
    <t>634112113</t>
  </si>
  <si>
    <t>Obvodová dilatace podlahovým páskem z pěnového PE mezi stěnou a mazaninou nebo potěrem v 80 mm</t>
  </si>
  <si>
    <t>m</t>
  </si>
  <si>
    <t>236716369</t>
  </si>
  <si>
    <t>Ostatní konstrukce a práce-bourání</t>
  </si>
  <si>
    <t>15</t>
  </si>
  <si>
    <t>952901111.1</t>
  </si>
  <si>
    <t>Vyčištění budov bytové a občanské výstavby při výšce podlaží do 4 m</t>
  </si>
  <si>
    <t>-1936804684</t>
  </si>
  <si>
    <t>16</t>
  </si>
  <si>
    <t>965042141</t>
  </si>
  <si>
    <t>Bourání podkladů pod dlažby nebo mazanin betonových nebo z litého asfaltu tl do 100 mm pl přes 4 m2</t>
  </si>
  <si>
    <t>m3</t>
  </si>
  <si>
    <t>-2120366272</t>
  </si>
  <si>
    <t>17</t>
  </si>
  <si>
    <t>968072455</t>
  </si>
  <si>
    <t>Vybourání kovových dveřních zárubní pl do 2 m2</t>
  </si>
  <si>
    <t>-845748519</t>
  </si>
  <si>
    <t>18</t>
  </si>
  <si>
    <t>971033631</t>
  </si>
  <si>
    <t>Vybourání otvorů ve zdivu cihelném pl do 4 m2 na MVC nebo MV tl do 150 mm</t>
  </si>
  <si>
    <t>1195887338</t>
  </si>
  <si>
    <t>19</t>
  </si>
  <si>
    <t>974031132</t>
  </si>
  <si>
    <t>Vysekání rýh ve zdivu cihelném hl do 50 mm š do 70 mm</t>
  </si>
  <si>
    <t>823909024</t>
  </si>
  <si>
    <t>20</t>
  </si>
  <si>
    <t>978013191</t>
  </si>
  <si>
    <t>Otlučení (osekání) vnitřní vápenné nebo vápenocementové omítky stěn v rozsahu do 100 %</t>
  </si>
  <si>
    <t>1703303646</t>
  </si>
  <si>
    <t>997</t>
  </si>
  <si>
    <t>Přesun sutě</t>
  </si>
  <si>
    <t>997013211</t>
  </si>
  <si>
    <t>Vnitrostaveništní doprava suti a vybouraných hmot pro budovy v do 6 m ručně</t>
  </si>
  <si>
    <t>t</t>
  </si>
  <si>
    <t>1664217479</t>
  </si>
  <si>
    <t>22</t>
  </si>
  <si>
    <t>997013511</t>
  </si>
  <si>
    <t>Odvoz suti a vybouraných hmot z meziskládky na skládku do 1 km s naložením a se složením</t>
  </si>
  <si>
    <t>1102424713</t>
  </si>
  <si>
    <t>23</t>
  </si>
  <si>
    <t>997013509</t>
  </si>
  <si>
    <t>Příplatek k odvozu suti a vybouraných hmot na skládku ZKD 1 km přes 1 km</t>
  </si>
  <si>
    <t>246666462</t>
  </si>
  <si>
    <t>24</t>
  </si>
  <si>
    <t>997013631</t>
  </si>
  <si>
    <t>Poplatek za uložení na skládce (skládkovné) stavebního odpadu směsného kód odpadu 17 09 04</t>
  </si>
  <si>
    <t>-351861521</t>
  </si>
  <si>
    <t>25</t>
  </si>
  <si>
    <t>997013811</t>
  </si>
  <si>
    <t>Poplatek za uložení na skládce (skládkovné) stavebního odpadu dřevěného kód odpadu 17 02 01</t>
  </si>
  <si>
    <t>643077773</t>
  </si>
  <si>
    <t>VV</t>
  </si>
  <si>
    <t>"9" 0</t>
  </si>
  <si>
    <t>"762" 1,098</t>
  </si>
  <si>
    <t>"766" 0,05+0,221</t>
  </si>
  <si>
    <t>"775" 1,525</t>
  </si>
  <si>
    <t>Součet</t>
  </si>
  <si>
    <t>998</t>
  </si>
  <si>
    <t>Přesun hmot</t>
  </si>
  <si>
    <t>26</t>
  </si>
  <si>
    <t>998018001</t>
  </si>
  <si>
    <t>Přesun hmot pro budovy ruční pro budovy v do 6 m</t>
  </si>
  <si>
    <t>-12563948</t>
  </si>
  <si>
    <t>PSV</t>
  </si>
  <si>
    <t>Práce a dodávky PSV</t>
  </si>
  <si>
    <t>713</t>
  </si>
  <si>
    <t>Izolace tepelné</t>
  </si>
  <si>
    <t>27</t>
  </si>
  <si>
    <t>713120811</t>
  </si>
  <si>
    <t>Odstranění tepelné izolace podlah volně kladené z vláknitých materiálů suchých tl do 100 mm</t>
  </si>
  <si>
    <t>137279427</t>
  </si>
  <si>
    <t>28</t>
  </si>
  <si>
    <t>713121111</t>
  </si>
  <si>
    <t>Montáž izolace tepelné podlah volně kladenými rohožemi, pásy, dílci, deskami 1 vrstva</t>
  </si>
  <si>
    <t>-601890369</t>
  </si>
  <si>
    <t>148</t>
  </si>
  <si>
    <t>M</t>
  </si>
  <si>
    <t>63141430</t>
  </si>
  <si>
    <t>deska tepelně izolační minerální plovoucích podlah λ=0,033-0,035 tl 20mm</t>
  </si>
  <si>
    <t>CS ÚRS 2025 02</t>
  </si>
  <si>
    <t>32</t>
  </si>
  <si>
    <t>-1072431445</t>
  </si>
  <si>
    <t>30</t>
  </si>
  <si>
    <t>713190813</t>
  </si>
  <si>
    <t>Odstranění tepelné izolace škvárového lože tloušťky do 150 mm</t>
  </si>
  <si>
    <t>292028547</t>
  </si>
  <si>
    <t>31</t>
  </si>
  <si>
    <t>998713121</t>
  </si>
  <si>
    <t>Přesun hmot tonážní pro izolace tepelné ruční v objektech v do 6 m</t>
  </si>
  <si>
    <t>-885493694</t>
  </si>
  <si>
    <t>721</t>
  </si>
  <si>
    <t>Zdravotechnika - vnitřní kanalizace</t>
  </si>
  <si>
    <t>72100001R</t>
  </si>
  <si>
    <t>Napojení na stávající rozvod kanalizace</t>
  </si>
  <si>
    <t>kpt.</t>
  </si>
  <si>
    <t>-175293852</t>
  </si>
  <si>
    <t>33</t>
  </si>
  <si>
    <t>721173706</t>
  </si>
  <si>
    <t>Potrubí kanalizační z PE odpadní DN 100</t>
  </si>
  <si>
    <t>-86715791</t>
  </si>
  <si>
    <t>149</t>
  </si>
  <si>
    <t>72117370R</t>
  </si>
  <si>
    <t>Výměna svislého litinového odpadního potrubí od podlahy po strop</t>
  </si>
  <si>
    <t>soub</t>
  </si>
  <si>
    <t>1317293850</t>
  </si>
  <si>
    <t>34</t>
  </si>
  <si>
    <t>721173723</t>
  </si>
  <si>
    <t>Potrubí kanalizační z PE připojovací DN 50</t>
  </si>
  <si>
    <t>-1389540020</t>
  </si>
  <si>
    <t>35</t>
  </si>
  <si>
    <t>998721121</t>
  </si>
  <si>
    <t>Přesun hmot tonážní pro vnitřní kanalizaci ruční v objektech v do 6 m</t>
  </si>
  <si>
    <t>125831652</t>
  </si>
  <si>
    <t>722</t>
  </si>
  <si>
    <t>Zdravotechnika - vnitřní vodovod</t>
  </si>
  <si>
    <t>36</t>
  </si>
  <si>
    <t>72200001R</t>
  </si>
  <si>
    <t>Přesun vodoměrů</t>
  </si>
  <si>
    <t>1875831821</t>
  </si>
  <si>
    <t>37</t>
  </si>
  <si>
    <t>722174002</t>
  </si>
  <si>
    <t>Potrubí vodovodní plastové PPR svar polyfúze PN 16 D 20x2,8 mm</t>
  </si>
  <si>
    <t>-742084533</t>
  </si>
  <si>
    <t>147</t>
  </si>
  <si>
    <t>722181211</t>
  </si>
  <si>
    <t>Ochrana vodovodního potrubí přilepenými termoizolačními trubicemi z PE tl do 6 mm DN do 22 mm</t>
  </si>
  <si>
    <t>-1646075659</t>
  </si>
  <si>
    <t>Online PSC</t>
  </si>
  <si>
    <t>https://podminky.urs.cz/item/CS_URS_2025_02/722181211</t>
  </si>
  <si>
    <t>39</t>
  </si>
  <si>
    <t>722240101</t>
  </si>
  <si>
    <t>Ventily plastové PPR přímé DN 20</t>
  </si>
  <si>
    <t>kus</t>
  </si>
  <si>
    <t>5684896</t>
  </si>
  <si>
    <t>40</t>
  </si>
  <si>
    <t>998722121</t>
  </si>
  <si>
    <t>Přesun hmot tonážní pro vnitřní vodovod ruční v objektech v do 6 m</t>
  </si>
  <si>
    <t>-192396335</t>
  </si>
  <si>
    <t>725</t>
  </si>
  <si>
    <t>Zdravotechnika - zařizovací předměty</t>
  </si>
  <si>
    <t>41</t>
  </si>
  <si>
    <t>725110814</t>
  </si>
  <si>
    <t>Demontáž klozetu Kombi</t>
  </si>
  <si>
    <t>soubor</t>
  </si>
  <si>
    <t>549029038</t>
  </si>
  <si>
    <t>131</t>
  </si>
  <si>
    <t>725112022</t>
  </si>
  <si>
    <t>Klozet keramický závěsný na nosné stěny odpad vodorovný</t>
  </si>
  <si>
    <t>496479172</t>
  </si>
  <si>
    <t>https://podminky.urs.cz/item/CS_URS_2025_02/725112022</t>
  </si>
  <si>
    <t>137</t>
  </si>
  <si>
    <t>72511202R</t>
  </si>
  <si>
    <t>Modul pro závěsný záchod vč.podezdění, zaklopení a obložení</t>
  </si>
  <si>
    <t>778822249</t>
  </si>
  <si>
    <t>132</t>
  </si>
  <si>
    <t>725212213</t>
  </si>
  <si>
    <t>Umyvadlo keramické bílé nábytkové šířky 600 mm včetně skříňky s dvěma zásuvkami</t>
  </si>
  <si>
    <t>-309598958</t>
  </si>
  <si>
    <t>https://podminky.urs.cz/item/CS_URS_2025_02/725212213</t>
  </si>
  <si>
    <t>134</t>
  </si>
  <si>
    <t>725241513</t>
  </si>
  <si>
    <t>Vanička sprchová keramická čtvercová 900x900 mm</t>
  </si>
  <si>
    <t>1264220202</t>
  </si>
  <si>
    <t>https://podminky.urs.cz/item/CS_URS_2025_02/725241513</t>
  </si>
  <si>
    <t>133</t>
  </si>
  <si>
    <t>725244724</t>
  </si>
  <si>
    <t>Zástěna sprchová rohová bezrámová skleněná tl. 8 mm dveře otvíravé jednokřídlové vstup z čela na vaničku 900x900 mm</t>
  </si>
  <si>
    <t>515480848</t>
  </si>
  <si>
    <t>https://podminky.urs.cz/item/CS_URS_2025_02/725244724</t>
  </si>
  <si>
    <t>49</t>
  </si>
  <si>
    <t>725820801</t>
  </si>
  <si>
    <t>Demontáž baterie nástěnné do G 3 / 4</t>
  </si>
  <si>
    <t>-1830161025</t>
  </si>
  <si>
    <t>"koupelna" 1+1</t>
  </si>
  <si>
    <t>"kuchyň" 1</t>
  </si>
  <si>
    <t>135</t>
  </si>
  <si>
    <t>725822613</t>
  </si>
  <si>
    <t>Baterie umyvadlová stojánková páková s výpustí</t>
  </si>
  <si>
    <t>-1168716579</t>
  </si>
  <si>
    <t>https://podminky.urs.cz/item/CS_URS_2025_02/725822613</t>
  </si>
  <si>
    <t>136</t>
  </si>
  <si>
    <t>725841333</t>
  </si>
  <si>
    <t>Baterie sprchová podomítková s přepínačem a pevnou sprchou</t>
  </si>
  <si>
    <t>1107037560</t>
  </si>
  <si>
    <t>https://podminky.urs.cz/item/CS_URS_2025_02/725841333</t>
  </si>
  <si>
    <t>52</t>
  </si>
  <si>
    <t>72598012R</t>
  </si>
  <si>
    <t>Dvířka 60/60</t>
  </si>
  <si>
    <t>-1858699894</t>
  </si>
  <si>
    <t xml:space="preserve">"pro rozvody"  1</t>
  </si>
  <si>
    <t>"pro rozvody kuchyň" 1</t>
  </si>
  <si>
    <t>53</t>
  </si>
  <si>
    <t>998725121</t>
  </si>
  <si>
    <t>Přesun hmot tonážní pro zařizovací předměty ruční v objektech v do 6 m</t>
  </si>
  <si>
    <t>-768247571</t>
  </si>
  <si>
    <t>733</t>
  </si>
  <si>
    <t>Ústřední vytápění - rozvodné potrubí</t>
  </si>
  <si>
    <t>54</t>
  </si>
  <si>
    <t>73300001R</t>
  </si>
  <si>
    <t>Vypouštění a napouštění stoupaček</t>
  </si>
  <si>
    <t>1050981805</t>
  </si>
  <si>
    <t>55</t>
  </si>
  <si>
    <t>733110803</t>
  </si>
  <si>
    <t>Demontáž potrubí ocelového závitového do DN 15</t>
  </si>
  <si>
    <t>1882269127</t>
  </si>
  <si>
    <t>56</t>
  </si>
  <si>
    <t>733222102</t>
  </si>
  <si>
    <t>Potrubí měděné polotvrdé spojované měkkým pájením D 15x1 mm</t>
  </si>
  <si>
    <t>1721349432</t>
  </si>
  <si>
    <t>57</t>
  </si>
  <si>
    <t>998733311</t>
  </si>
  <si>
    <t>Přesun hmot procentní pro rozvody potrubí ruční v objektech v do 6 m</t>
  </si>
  <si>
    <t>%</t>
  </si>
  <si>
    <t>-660362934</t>
  </si>
  <si>
    <t>734</t>
  </si>
  <si>
    <t>Ústřední vytápění - armatury</t>
  </si>
  <si>
    <t>58</t>
  </si>
  <si>
    <t>73400001R</t>
  </si>
  <si>
    <t>Řezání závitů do G 1"</t>
  </si>
  <si>
    <t>-1093082565</t>
  </si>
  <si>
    <t>59</t>
  </si>
  <si>
    <t>734222801</t>
  </si>
  <si>
    <t>Ventil závitový termostatický rohový G 3/8 PN 16 do 110°C s ruční hlavou chromovaný</t>
  </si>
  <si>
    <t>1708595746</t>
  </si>
  <si>
    <t>60</t>
  </si>
  <si>
    <t>998734311</t>
  </si>
  <si>
    <t>Přesun hmot procentní pro armatury ruční v objektech v do 6 m</t>
  </si>
  <si>
    <t>968415965</t>
  </si>
  <si>
    <t>735</t>
  </si>
  <si>
    <t>Ústřední vytápění - otopná tělesa</t>
  </si>
  <si>
    <t>61</t>
  </si>
  <si>
    <t>735111810</t>
  </si>
  <si>
    <t>Demontáž otopného tělesa litinového článkového</t>
  </si>
  <si>
    <t>-1583835423</t>
  </si>
  <si>
    <t>64</t>
  </si>
  <si>
    <t>735151381</t>
  </si>
  <si>
    <t>Otopné těleso panelové dvoudeskové bez přídavné přestupní plochy výška/délka 600/1600 mm výkon 1565 W</t>
  </si>
  <si>
    <t>1303274388</t>
  </si>
  <si>
    <t>67</t>
  </si>
  <si>
    <t>998735121</t>
  </si>
  <si>
    <t>Přesun hmot tonážní pro otopná tělesa ruční v objektech v do 6 m</t>
  </si>
  <si>
    <t>283868097</t>
  </si>
  <si>
    <t>741</t>
  </si>
  <si>
    <t>Elektroinstalace - silnoproud</t>
  </si>
  <si>
    <t>139</t>
  </si>
  <si>
    <t>74191062R</t>
  </si>
  <si>
    <t>Dovávka a montáž otopného žebříku</t>
  </si>
  <si>
    <t>603211259</t>
  </si>
  <si>
    <t>742</t>
  </si>
  <si>
    <t>Elektroinstalace - slaboproud</t>
  </si>
  <si>
    <t>68</t>
  </si>
  <si>
    <t>74200001R</t>
  </si>
  <si>
    <t>Úprava rozvodů slaboproudu</t>
  </si>
  <si>
    <t>1500202766</t>
  </si>
  <si>
    <t>69</t>
  </si>
  <si>
    <t>742310006</t>
  </si>
  <si>
    <t>Montáž domácího nástěnného audio/video telefonu</t>
  </si>
  <si>
    <t>1793462482</t>
  </si>
  <si>
    <t>70</t>
  </si>
  <si>
    <t>38226805</t>
  </si>
  <si>
    <t>domovní telefon s ovládáním elektrického zámku</t>
  </si>
  <si>
    <t>-5820571</t>
  </si>
  <si>
    <t>71</t>
  </si>
  <si>
    <t>998742311</t>
  </si>
  <si>
    <t>Přesun hmot procentní pro slaboproud ruční v objektech v do 6 m</t>
  </si>
  <si>
    <t>1151137510</t>
  </si>
  <si>
    <t>762</t>
  </si>
  <si>
    <t>Konstrukce tesařské</t>
  </si>
  <si>
    <t>145</t>
  </si>
  <si>
    <t>76213112R</t>
  </si>
  <si>
    <t>Vytvoření nového roštu z příložek</t>
  </si>
  <si>
    <t>39420442</t>
  </si>
  <si>
    <t>146</t>
  </si>
  <si>
    <t>76213213R</t>
  </si>
  <si>
    <t>Vytvoření nové podlahy z konstrukčních podlahových desek na pero a drážku</t>
  </si>
  <si>
    <t>-1429957941</t>
  </si>
  <si>
    <t>72</t>
  </si>
  <si>
    <t>762522811</t>
  </si>
  <si>
    <t>Demontáž podlah s polštáři z prken tloušťky do 32 mm</t>
  </si>
  <si>
    <t>-1907282669</t>
  </si>
  <si>
    <t>763</t>
  </si>
  <si>
    <t>Konstrukce suché výstavby</t>
  </si>
  <si>
    <t>73</t>
  </si>
  <si>
    <t>763131821</t>
  </si>
  <si>
    <t>Demontáž SDK podhledu s dvouvrstvou nosnou kcí z ocelových profilů opláštění jednoduché</t>
  </si>
  <si>
    <t>-1761278088</t>
  </si>
  <si>
    <t>766</t>
  </si>
  <si>
    <t>Konstrukce truhlářské</t>
  </si>
  <si>
    <t>74</t>
  </si>
  <si>
    <t>76600003R</t>
  </si>
  <si>
    <t>Dodávka a montáž kuchyňské linky (spodní a horní skříňky), včetně dřezu, baterie, pracovní desky a lamino obkladu mezi skříňkami, trouby a indukční desky</t>
  </si>
  <si>
    <t>1550983109</t>
  </si>
  <si>
    <t>75</t>
  </si>
  <si>
    <t>76600004R</t>
  </si>
  <si>
    <t>Demontáž vchodových dveří vč. stávající zárubně, dodávka a montáž nové zárubně, bezpečnostních dveří, protipožárních EI 30, kukátko, přídavný zámek, bezpečnostní kování, nátěr zárubně</t>
  </si>
  <si>
    <t>-1472190668</t>
  </si>
  <si>
    <t>76</t>
  </si>
  <si>
    <t>766111820</t>
  </si>
  <si>
    <t>Demontáž truhlářských stěn dřevěných plných</t>
  </si>
  <si>
    <t>-982906801</t>
  </si>
  <si>
    <t>"kuchyň" 0,7*2,7</t>
  </si>
  <si>
    <t>"WC" 0,4*2,7</t>
  </si>
  <si>
    <t>77</t>
  </si>
  <si>
    <t>766660171</t>
  </si>
  <si>
    <t>Montáž dveřních křídel otvíravých jednokřídlových š do 0,8 m do obložkové zárubně</t>
  </si>
  <si>
    <t>-1504046007</t>
  </si>
  <si>
    <t>78</t>
  </si>
  <si>
    <t>61162080</t>
  </si>
  <si>
    <t>dveře jednokřídlé voštinové povrch laminátový částečně prosklené 800x1970-2100mm</t>
  </si>
  <si>
    <t>-1701260039</t>
  </si>
  <si>
    <t>"80" 3</t>
  </si>
  <si>
    <t>150</t>
  </si>
  <si>
    <t>61164071</t>
  </si>
  <si>
    <t>dveře jednokřídlé voštinové profilované povrch lakovaný plné 700x1970-2100mm</t>
  </si>
  <si>
    <t>-1310647525</t>
  </si>
  <si>
    <t>80</t>
  </si>
  <si>
    <t>61162072</t>
  </si>
  <si>
    <t>dveře jednokřídlé voštinové povrch laminátový plné 600x1970-2100mm</t>
  </si>
  <si>
    <t>741250366</t>
  </si>
  <si>
    <t>81</t>
  </si>
  <si>
    <t>76666071R</t>
  </si>
  <si>
    <t>Montáž zarážky dveřního křídla</t>
  </si>
  <si>
    <t>372535241</t>
  </si>
  <si>
    <t>82</t>
  </si>
  <si>
    <t>54915550R</t>
  </si>
  <si>
    <t>dveřní zarážka</t>
  </si>
  <si>
    <t>825191299</t>
  </si>
  <si>
    <t>83</t>
  </si>
  <si>
    <t>766660729</t>
  </si>
  <si>
    <t>Montáž dveřního interiérového kování - štítku s klikou</t>
  </si>
  <si>
    <t>-919795960</t>
  </si>
  <si>
    <t>84</t>
  </si>
  <si>
    <t>54914610</t>
  </si>
  <si>
    <t>kování dveřní vrchní klika včetně rozet a montážního materiálu R BB nerez PK</t>
  </si>
  <si>
    <t>1470849151</t>
  </si>
  <si>
    <t>85</t>
  </si>
  <si>
    <t>766682111</t>
  </si>
  <si>
    <t>Montáž zárubní obložkových pro dveře jednokřídlové tl stěny do 170 mm</t>
  </si>
  <si>
    <t>-654819683</t>
  </si>
  <si>
    <t>86</t>
  </si>
  <si>
    <t>61182258</t>
  </si>
  <si>
    <t>zárubeň jednokřídlá obložková s laminátovým povrchem tl stěny 60-150mm rozměru 600-1100/1970, 2100mm</t>
  </si>
  <si>
    <t>-127484998</t>
  </si>
  <si>
    <t>87</t>
  </si>
  <si>
    <t>766695212</t>
  </si>
  <si>
    <t>Montáž truhlářských prahů dveří jednokřídlových šířky do 10 cm</t>
  </si>
  <si>
    <t>875544036</t>
  </si>
  <si>
    <t>"vstup" 1</t>
  </si>
  <si>
    <t>88</t>
  </si>
  <si>
    <t>61187156</t>
  </si>
  <si>
    <t>práh dveřní dřevěný dubový tl 20mm dl 820mm š 100mm</t>
  </si>
  <si>
    <t>-662177717</t>
  </si>
  <si>
    <t>89</t>
  </si>
  <si>
    <t>766825821</t>
  </si>
  <si>
    <t>Demontáž truhlářských vestavěných skříní dvoukřídlových</t>
  </si>
  <si>
    <t>611722593</t>
  </si>
  <si>
    <t>90</t>
  </si>
  <si>
    <t>998766121</t>
  </si>
  <si>
    <t>Přesun hmot tonážní pro kce truhlářské ruční v objektech v do 6 m</t>
  </si>
  <si>
    <t>1557975719</t>
  </si>
  <si>
    <t>771</t>
  </si>
  <si>
    <t>Podlahy z dlaždic</t>
  </si>
  <si>
    <t>91</t>
  </si>
  <si>
    <t>771121011</t>
  </si>
  <si>
    <t>Nátěr penetrační na podlahu</t>
  </si>
  <si>
    <t>1475337446</t>
  </si>
  <si>
    <t>92</t>
  </si>
  <si>
    <t>771471810</t>
  </si>
  <si>
    <t>Demontáž soklíků z dlaždic keramických kladených do malty rovných</t>
  </si>
  <si>
    <t>-554814751</t>
  </si>
  <si>
    <t>93</t>
  </si>
  <si>
    <t>771571810</t>
  </si>
  <si>
    <t>Demontáž podlah z dlaždic keramických kladených do malty</t>
  </si>
  <si>
    <t>966656482</t>
  </si>
  <si>
    <t>94</t>
  </si>
  <si>
    <t>771574113</t>
  </si>
  <si>
    <t>Montáž podlah keramických hladkých lepených flexibilním lepidlem přes 12 do 19 ks/m2</t>
  </si>
  <si>
    <t>1647092464</t>
  </si>
  <si>
    <t>95</t>
  </si>
  <si>
    <t>59761128</t>
  </si>
  <si>
    <t>dlažba keramická slinutá nemrazuvzdorná R9/A povrch hladký/matný tl do 10mm přes 9 do 12ks/m2</t>
  </si>
  <si>
    <t>-1872217217</t>
  </si>
  <si>
    <t>141</t>
  </si>
  <si>
    <t>771591112</t>
  </si>
  <si>
    <t>Izolace pod dlažbu nátěrem nebo stěrkou ve dvou vrstvách</t>
  </si>
  <si>
    <t>253276223</t>
  </si>
  <si>
    <t>https://podminky.urs.cz/item/CS_URS_2025_02/771591112</t>
  </si>
  <si>
    <t>96</t>
  </si>
  <si>
    <t>771591115</t>
  </si>
  <si>
    <t>Podlahy spárování silikonem</t>
  </si>
  <si>
    <t>-317650852</t>
  </si>
  <si>
    <t>"koupelna" 1,5+1,5+1,4+1,4</t>
  </si>
  <si>
    <t>"WC" 1,0+1,0+0,8+0,8</t>
  </si>
  <si>
    <t>142</t>
  </si>
  <si>
    <t>771591241</t>
  </si>
  <si>
    <t>Izolace těsnícími pásy vnitřní kout</t>
  </si>
  <si>
    <t>1653341821</t>
  </si>
  <si>
    <t>https://podminky.urs.cz/item/CS_URS_2025_02/771591241</t>
  </si>
  <si>
    <t>143</t>
  </si>
  <si>
    <t>771591264</t>
  </si>
  <si>
    <t>Izolace těsnícími pásy mezi podlahou a stěnou</t>
  </si>
  <si>
    <t>-1461658107</t>
  </si>
  <si>
    <t>https://podminky.urs.cz/item/CS_URS_2025_02/771591264</t>
  </si>
  <si>
    <t>97</t>
  </si>
  <si>
    <t>998771121</t>
  </si>
  <si>
    <t>Přesun hmot tonážní pro podlahy z dlaždic ruční v objektech v do 6 m</t>
  </si>
  <si>
    <t>1053984833</t>
  </si>
  <si>
    <t>775</t>
  </si>
  <si>
    <t>Podlahy skládané</t>
  </si>
  <si>
    <t>98</t>
  </si>
  <si>
    <t>775511800</t>
  </si>
  <si>
    <t>Demontáž podlah vlysových lepených s lištami lepenými do suti</t>
  </si>
  <si>
    <t>132237705</t>
  </si>
  <si>
    <t>776</t>
  </si>
  <si>
    <t>Podlahy povlakové</t>
  </si>
  <si>
    <t>99</t>
  </si>
  <si>
    <t>776111111</t>
  </si>
  <si>
    <t>Broušení anhydritového podkladu povlakových podlah</t>
  </si>
  <si>
    <t>747921554</t>
  </si>
  <si>
    <t>100</t>
  </si>
  <si>
    <t>776111311</t>
  </si>
  <si>
    <t>Vysátí podkladu povlakových podlah</t>
  </si>
  <si>
    <t>1822672355</t>
  </si>
  <si>
    <t>101</t>
  </si>
  <si>
    <t>776121112</t>
  </si>
  <si>
    <t>Vodou ředitelná penetrace savého podkladu povlakových podlah</t>
  </si>
  <si>
    <t>278879268</t>
  </si>
  <si>
    <t>102</t>
  </si>
  <si>
    <t>776201814</t>
  </si>
  <si>
    <t>Demontáž povlakových podlahovin volně položených podlepených páskou</t>
  </si>
  <si>
    <t>478970002</t>
  </si>
  <si>
    <t>103</t>
  </si>
  <si>
    <t>776231111</t>
  </si>
  <si>
    <t>Lepení lamel a čtverců z vinylu standardním lepidlem</t>
  </si>
  <si>
    <t>1460935803</t>
  </si>
  <si>
    <t>104</t>
  </si>
  <si>
    <t>28411050</t>
  </si>
  <si>
    <t>dílce vinylové tl 2,0mm, nášlapná vrstva 0,40mm, úprava PUR, třída zátěže 23/32/41, otlak 0,05mm, R10, třída otěru T, hořlavost Bfl S1, bez ftalátů</t>
  </si>
  <si>
    <t>1738155027</t>
  </si>
  <si>
    <t>105</t>
  </si>
  <si>
    <t>776410811</t>
  </si>
  <si>
    <t>Odstranění soklíků a lišt pryžových nebo plastových</t>
  </si>
  <si>
    <t>1950626068</t>
  </si>
  <si>
    <t>106</t>
  </si>
  <si>
    <t>776421111</t>
  </si>
  <si>
    <t>Montáž obvodových lišt lepením</t>
  </si>
  <si>
    <t>246179086</t>
  </si>
  <si>
    <t>107</t>
  </si>
  <si>
    <t>61418102</t>
  </si>
  <si>
    <t>lišta podlahová dřevěná buk 8x35mm</t>
  </si>
  <si>
    <t>968099679</t>
  </si>
  <si>
    <t>108</t>
  </si>
  <si>
    <t>776421312</t>
  </si>
  <si>
    <t>Montáž přechodových šroubovaných lišt</t>
  </si>
  <si>
    <t>-1489341047</t>
  </si>
  <si>
    <t>109</t>
  </si>
  <si>
    <t>55343120</t>
  </si>
  <si>
    <t>profil přechodový Al vrtaný 30mm stříbro</t>
  </si>
  <si>
    <t>765634004</t>
  </si>
  <si>
    <t>110</t>
  </si>
  <si>
    <t>998776121</t>
  </si>
  <si>
    <t>Přesun hmot tonážní pro podlahy povlakové ruční v objektech v do 6 m</t>
  </si>
  <si>
    <t>207484566</t>
  </si>
  <si>
    <t>781</t>
  </si>
  <si>
    <t>Dokončovací práce - obklady</t>
  </si>
  <si>
    <t>111</t>
  </si>
  <si>
    <t>781121011</t>
  </si>
  <si>
    <t>Nátěr penetrační na stěnu</t>
  </si>
  <si>
    <t>-186720071</t>
  </si>
  <si>
    <t>144</t>
  </si>
  <si>
    <t>781131112</t>
  </si>
  <si>
    <t>Izolace pod obklad nátěrem nebo stěrkou ve dvou vrstvách</t>
  </si>
  <si>
    <t>-475553793</t>
  </si>
  <si>
    <t>https://podminky.urs.cz/item/CS_URS_2025_02/781131112</t>
  </si>
  <si>
    <t>114</t>
  </si>
  <si>
    <t>781471810</t>
  </si>
  <si>
    <t>Demontáž obkladů z obkladaček keramických kladených do malty</t>
  </si>
  <si>
    <t>1092616310</t>
  </si>
  <si>
    <t>115</t>
  </si>
  <si>
    <t>781474113</t>
  </si>
  <si>
    <t>Montáž obkladů vnitřních keramických hladkých do 19 ks/m2 lepených flexibilním lepidlem</t>
  </si>
  <si>
    <t>1117402871</t>
  </si>
  <si>
    <t>116</t>
  </si>
  <si>
    <t>59761701</t>
  </si>
  <si>
    <t>obklad keramický nemrazuvzdorný povrch hladký/lesklý tl do 10mm přes 12 do 19ks/m2</t>
  </si>
  <si>
    <t>8879671</t>
  </si>
  <si>
    <t>117</t>
  </si>
  <si>
    <t>781495115</t>
  </si>
  <si>
    <t>Spárování vnitřních obkladů silikonem</t>
  </si>
  <si>
    <t>-350316704</t>
  </si>
  <si>
    <t>118</t>
  </si>
  <si>
    <t>781495142</t>
  </si>
  <si>
    <t>Průnik obkladem kruhový do DN 90</t>
  </si>
  <si>
    <t>-331709557</t>
  </si>
  <si>
    <t>"koupelna" 2+2+1</t>
  </si>
  <si>
    <t>"WC" 1</t>
  </si>
  <si>
    <t>119</t>
  </si>
  <si>
    <t>998781121</t>
  </si>
  <si>
    <t>Přesun hmot tonážní pro obklady keramické ruční v objektech v do 6 m</t>
  </si>
  <si>
    <t>-205947198</t>
  </si>
  <si>
    <t>783</t>
  </si>
  <si>
    <t>Dokončovací práce - nátěry</t>
  </si>
  <si>
    <t>120</t>
  </si>
  <si>
    <t>783614551</t>
  </si>
  <si>
    <t>Základní jednonásobný syntetický nátěr potrubí DN do 50 mm</t>
  </si>
  <si>
    <t>-399463477</t>
  </si>
  <si>
    <t>121</t>
  </si>
  <si>
    <t>783617611</t>
  </si>
  <si>
    <t>Krycí dvojnásobný syntetický nátěr potrubí DN do 50 mm</t>
  </si>
  <si>
    <t>-1920287557</t>
  </si>
  <si>
    <t>784</t>
  </si>
  <si>
    <t>Dokončovací práce - malby a tapety</t>
  </si>
  <si>
    <t>122</t>
  </si>
  <si>
    <t>784111011</t>
  </si>
  <si>
    <t>Obroušení podkladu omítnutého v místnostech výšky do 3,80 m</t>
  </si>
  <si>
    <t>734451122</t>
  </si>
  <si>
    <t>123</t>
  </si>
  <si>
    <t>784121001</t>
  </si>
  <si>
    <t>Oškrabání malby v mísnostech výšky do 3,80 m</t>
  </si>
  <si>
    <t>-73233515</t>
  </si>
  <si>
    <t>124</t>
  </si>
  <si>
    <t>784171111</t>
  </si>
  <si>
    <t>Zakrytí vnitřních ploch stěn v místnostech v do 3,80 m</t>
  </si>
  <si>
    <t>-1573871302</t>
  </si>
  <si>
    <t>125</t>
  </si>
  <si>
    <t>58124842</t>
  </si>
  <si>
    <t>fólie pro malířské potřeby zakrývací tl 7µ 4x5m</t>
  </si>
  <si>
    <t>-2080364297</t>
  </si>
  <si>
    <t>126</t>
  </si>
  <si>
    <t>28323152</t>
  </si>
  <si>
    <t>fólie s papírovou samolepící páskou pro vnitřní malířské potřeby 1,8mx33m</t>
  </si>
  <si>
    <t>39153790</t>
  </si>
  <si>
    <t>127</t>
  </si>
  <si>
    <t>784181101</t>
  </si>
  <si>
    <t>Základní akrylátová jednonásobná bezbarvá penetrace podkladu v místnostech výšky do 3,80 m</t>
  </si>
  <si>
    <t>735611297</t>
  </si>
  <si>
    <t>128</t>
  </si>
  <si>
    <t>784221101</t>
  </si>
  <si>
    <t>Dvojnásobné bílé malby ze směsí za sucha dobře otěruvzdorných v místnostech do 3,80 m</t>
  </si>
  <si>
    <t>954154387</t>
  </si>
  <si>
    <t>VRN</t>
  </si>
  <si>
    <t>Vedlejší rozpočtové náklady</t>
  </si>
  <si>
    <t>VRN4</t>
  </si>
  <si>
    <t>Inženýrská činnost</t>
  </si>
  <si>
    <t>129</t>
  </si>
  <si>
    <t>044002000</t>
  </si>
  <si>
    <t>Revize + tlakové zkoušky těsnosti kanalizace a vodovodů SV a TV</t>
  </si>
  <si>
    <t>1024</t>
  </si>
  <si>
    <t>-820018378</t>
  </si>
  <si>
    <t>VRN6</t>
  </si>
  <si>
    <t>Územní vlivy</t>
  </si>
  <si>
    <t>130</t>
  </si>
  <si>
    <t>065002000</t>
  </si>
  <si>
    <t>Mimostaveništní doprava materiálů</t>
  </si>
  <si>
    <t>-1690125793</t>
  </si>
  <si>
    <t>Objekt0 - SIP-Silnoproud</t>
  </si>
  <si>
    <t>D1 - Popis</t>
  </si>
  <si>
    <t>D2 - Ostatní konstrukce a práce - bourání</t>
  </si>
  <si>
    <t>D3 - Přesun sutě</t>
  </si>
  <si>
    <t>D4 - Přesun hmot</t>
  </si>
  <si>
    <t xml:space="preserve">    D5 - PSV - Práce a dodávky PSV</t>
  </si>
  <si>
    <t>D6 - Rozvodné a pojistkové skříně</t>
  </si>
  <si>
    <t>D7 - Montáž rozvodných a pojistkových skříní</t>
  </si>
  <si>
    <t>D8 - Svítidla včetně zdrojů</t>
  </si>
  <si>
    <t>D9 - Montáž svítidel včetně zdrojů</t>
  </si>
  <si>
    <t>D10 - Instalační přístroje (vypínače, zásuvky atp…)</t>
  </si>
  <si>
    <t>D11 - Montáž instalačních přístrojů</t>
  </si>
  <si>
    <t>D12 - Kabely a vodiče, jímací soustava</t>
  </si>
  <si>
    <t>D13 - Montáž kabely, vodiče a jímací soustava</t>
  </si>
  <si>
    <t>D14 - Úložný a nosný materiál</t>
  </si>
  <si>
    <t>D15 - Montáž úložný a nosný materiál</t>
  </si>
  <si>
    <t>D16 - Ostatní instalační materiál</t>
  </si>
  <si>
    <t>D17 - Montáž ostatní instalační materiál</t>
  </si>
  <si>
    <t>D1</t>
  </si>
  <si>
    <t>Pol1</t>
  </si>
  <si>
    <t>Hrubá výpl'n rýh ve stěnách maltou, jakékoliv šířky</t>
  </si>
  <si>
    <t>D2</t>
  </si>
  <si>
    <t>Ostatní konstrukce a práce - bourání</t>
  </si>
  <si>
    <t>Pol2</t>
  </si>
  <si>
    <t>Vybourání otvorů ve zdivu cihelném pl do 1m2 na MVC nebo MV tl do 600 mm</t>
  </si>
  <si>
    <t>Pol3</t>
  </si>
  <si>
    <t>Vysekání rýh pro vodiče v omítce MV nebo MVC stěn š do 50 mm</t>
  </si>
  <si>
    <t>Pol4</t>
  </si>
  <si>
    <t>Vysekání rýh pro vodiče v omítce MV nebo MVC stěn š do 100 mm</t>
  </si>
  <si>
    <t>Pol5</t>
  </si>
  <si>
    <t>Vysekání rýh pro vodiče v omítce MV nebo MVC stěn š do 150m</t>
  </si>
  <si>
    <t>D3</t>
  </si>
  <si>
    <t>Pol6</t>
  </si>
  <si>
    <t>Odvoz suti a vybouraných hmot na skládku nebo meziskládku do 1km se složením</t>
  </si>
  <si>
    <t>Pol7</t>
  </si>
  <si>
    <t>Příplatek k odvozu suti a vybraných hmot na skládku ZKD 1km přes 1km</t>
  </si>
  <si>
    <t>km</t>
  </si>
  <si>
    <t>Pol8</t>
  </si>
  <si>
    <t>Poplatek za uložení stavebního betonového odpadu na skládce (skládkovné)</t>
  </si>
  <si>
    <t>D4</t>
  </si>
  <si>
    <t>Pol9</t>
  </si>
  <si>
    <t>Přesun hmot pro budovy zděné v do 12 m</t>
  </si>
  <si>
    <t>D5</t>
  </si>
  <si>
    <t>D6</t>
  </si>
  <si>
    <t>Rozvodné a pojistkové skříně</t>
  </si>
  <si>
    <t>Rozvodnice KLV, pod omítku, plech.dveře, šroubová svorkovnice, řad 3, modulů 42</t>
  </si>
  <si>
    <t>ks</t>
  </si>
  <si>
    <t>805781015</t>
  </si>
  <si>
    <t>Zaslepovací pás max.délka 1m, pro výřezy 45mm, bílý</t>
  </si>
  <si>
    <t>1976738610</t>
  </si>
  <si>
    <t>HEP</t>
  </si>
  <si>
    <t>981394468</t>
  </si>
  <si>
    <t>JIstič PL7, char B, 1-pólový, Icn=10kA, In=16A</t>
  </si>
  <si>
    <t>513130921</t>
  </si>
  <si>
    <t>Impulsní relé, tlačítko, 230V AC, 50Hz, 1zap. kontakt, 16A</t>
  </si>
  <si>
    <t>1789052784</t>
  </si>
  <si>
    <t>Hlavní vypínač, 3-pól, In=32A</t>
  </si>
  <si>
    <t>-556469330</t>
  </si>
  <si>
    <t>Jistič PL7, char B, 3-pólový, Icn=10kA, In=16A</t>
  </si>
  <si>
    <t>-2016272758</t>
  </si>
  <si>
    <t>Chráníč s nadproudovou ochranou, Ir=250A+puls.SS, A, 1+N, 10kA, char.B, Idn=0.03A, In=10A</t>
  </si>
  <si>
    <t>-1103916338</t>
  </si>
  <si>
    <t>Chránič Ir=250A, typ A, 2-pól, Idn=0.03A, In=40A</t>
  </si>
  <si>
    <t>-364528996</t>
  </si>
  <si>
    <t>Pol11.1</t>
  </si>
  <si>
    <t>Doplnění stávajícího rozvaděče RE, Hlavní vypínač, 3-pól, In=32A</t>
  </si>
  <si>
    <t>-369034081</t>
  </si>
  <si>
    <t>D7</t>
  </si>
  <si>
    <t>Montáž rozvodných a pojistkových skříní</t>
  </si>
  <si>
    <t>Pol12</t>
  </si>
  <si>
    <t>Montáž rozvaděčů plechových, hliníkových nebo plastových sestava do 100 kg</t>
  </si>
  <si>
    <t>D8</t>
  </si>
  <si>
    <t>Svítidla včetně zdrojů</t>
  </si>
  <si>
    <t>Pol13</t>
  </si>
  <si>
    <t>Svítidlo A1, svítidlo přisazené, LED panel 27W, IP44, akrylátový kryt, např. Modus BRSB 4KO375V2/ND, Ra80, 4000K</t>
  </si>
  <si>
    <t>Pol14</t>
  </si>
  <si>
    <t>Svítidlo C1, svítidlo přisazené, LED panel 27W, IP44, akrylátový kryt, např. Modus BRSB 4KO375V2/ND, Ra80, 4000K</t>
  </si>
  <si>
    <t>Pol15</t>
  </si>
  <si>
    <t>Svítidlo C2, svítidlo nad umyvadlem, LED 9W, IP65, II. stupeň izolace, např Modus BC 1000KO4/ND. Ra80, 4000K</t>
  </si>
  <si>
    <t>Pol16</t>
  </si>
  <si>
    <t>Svítidlo L, lustrová svorkovnice včetně kotvení lustrového svítidla</t>
  </si>
  <si>
    <t>D9</t>
  </si>
  <si>
    <t>Montáž svítidel včetně zdrojů</t>
  </si>
  <si>
    <t>Pol17</t>
  </si>
  <si>
    <t>Montáž svítidla přisazeného včetně krytu</t>
  </si>
  <si>
    <t>D10</t>
  </si>
  <si>
    <t>Instalační přístroje (vypínače, zásuvky atp…)</t>
  </si>
  <si>
    <t>Pol18</t>
  </si>
  <si>
    <t>Vypínač ř. 1, 10A, IP20, barva bílá, kompletní bez rámečku, např. ABB Tango</t>
  </si>
  <si>
    <t>Pol19</t>
  </si>
  <si>
    <t>Vypínač ř. 1, 10A, IP44, barva bílá, kompletní bez rámečku, např. ABB Tango</t>
  </si>
  <si>
    <t>38</t>
  </si>
  <si>
    <t>Pol20</t>
  </si>
  <si>
    <t>Vypínač ř. 6, 10A, IP20, barva bílá, kompletní bez rámečku, např. ABB Tango</t>
  </si>
  <si>
    <t>Pol21</t>
  </si>
  <si>
    <t>Tlačítko ř. 1/0, 10A, IP20, barva bílá, kompletní bez rámečku, např. ABB Tango</t>
  </si>
  <si>
    <t>42</t>
  </si>
  <si>
    <t>Pol22</t>
  </si>
  <si>
    <t>Zásuvka 16A/230V, IP20, barva bílá, kompletní bez rámečku, např. ABB Tango</t>
  </si>
  <si>
    <t>44</t>
  </si>
  <si>
    <t>Pol23</t>
  </si>
  <si>
    <t>Zásuvka 16A/230V, IP44, barva bílá, kompletní bez rámečku, např. ABB Tango</t>
  </si>
  <si>
    <t>46</t>
  </si>
  <si>
    <t>Pol24</t>
  </si>
  <si>
    <t>Zásuvka koncová TV+R+DATA, IP20, kompletní bez rámečku, např. Teleste APM 042 + kryt ABB Tango</t>
  </si>
  <si>
    <t>48</t>
  </si>
  <si>
    <t>Pol25</t>
  </si>
  <si>
    <t>Telefonní zásuvka RJ12, IP20, barva bílá, kompletní bez rámečku, např. ABB Tango</t>
  </si>
  <si>
    <t>50</t>
  </si>
  <si>
    <t>Pol26</t>
  </si>
  <si>
    <t>Rámeček jednonásobný vodorovný, barva bílá, např. ABB Tango</t>
  </si>
  <si>
    <t>Pol27</t>
  </si>
  <si>
    <t>Rámeček dvojnásobný vodorovný, barva bílá, např. ABB Tango</t>
  </si>
  <si>
    <t>Pol28</t>
  </si>
  <si>
    <t>Rámeček trojnásobný vodorovný, barva bílá, např. ABB Tango</t>
  </si>
  <si>
    <t>D11</t>
  </si>
  <si>
    <t>Montáž instalačních přístrojů</t>
  </si>
  <si>
    <t>Pol30</t>
  </si>
  <si>
    <t>Montáž vypínače pod omítkou, bezšroubový</t>
  </si>
  <si>
    <t>Pol31</t>
  </si>
  <si>
    <t>Montáž zásuvky pod omítkou, bezšroubová</t>
  </si>
  <si>
    <t>62</t>
  </si>
  <si>
    <t>Pol32</t>
  </si>
  <si>
    <t>Montáž rámečku přístroje</t>
  </si>
  <si>
    <t>D12</t>
  </si>
  <si>
    <t>Kabely a vodiče, jímací soustava</t>
  </si>
  <si>
    <t>Pol33</t>
  </si>
  <si>
    <t>CYKY 4B*10</t>
  </si>
  <si>
    <t>66</t>
  </si>
  <si>
    <t>Pol34</t>
  </si>
  <si>
    <t>CYKY 3C*1,5</t>
  </si>
  <si>
    <t>Pol35</t>
  </si>
  <si>
    <t>CYKY 3C*2,5</t>
  </si>
  <si>
    <t>Pol35a</t>
  </si>
  <si>
    <t>CYKY 5C*1,5</t>
  </si>
  <si>
    <t>-1646352251</t>
  </si>
  <si>
    <t>Pol36</t>
  </si>
  <si>
    <t>CYKY 5C*2,5</t>
  </si>
  <si>
    <t>Pol37</t>
  </si>
  <si>
    <t>CYKY 2A*1,5</t>
  </si>
  <si>
    <t>Pol38</t>
  </si>
  <si>
    <t>CYKY 3A*1,5</t>
  </si>
  <si>
    <t>Pol39</t>
  </si>
  <si>
    <t>SYKFY 2*2*0,5</t>
  </si>
  <si>
    <t>Pol40</t>
  </si>
  <si>
    <t>KOX 964</t>
  </si>
  <si>
    <t>Pol41</t>
  </si>
  <si>
    <t>CY10 ZŽ</t>
  </si>
  <si>
    <t>Pol42</t>
  </si>
  <si>
    <t>CY4 ZŽ</t>
  </si>
  <si>
    <t>Pol43</t>
  </si>
  <si>
    <t>Svorka vyrovnání potenciálu do 16mm2</t>
  </si>
  <si>
    <t>D13</t>
  </si>
  <si>
    <t>Montáž kabely, vodiče a jímací soustava</t>
  </si>
  <si>
    <t>Pol44</t>
  </si>
  <si>
    <t>Montáž kabelu do 6mm2</t>
  </si>
  <si>
    <t>Pol45</t>
  </si>
  <si>
    <t>Montáž kabelu od 6 do 35mm2</t>
  </si>
  <si>
    <t>Pol46</t>
  </si>
  <si>
    <t>Montáž vodiče do 25mm2</t>
  </si>
  <si>
    <t>Pol47</t>
  </si>
  <si>
    <t>Montáž svorek vyrovnání potenciálu do 25mm2</t>
  </si>
  <si>
    <t>D14</t>
  </si>
  <si>
    <t>Úložný a nosný materiál</t>
  </si>
  <si>
    <t>Pol48</t>
  </si>
  <si>
    <t>Krabice přístrojová KU68/71L1, např. Kopos Kolín</t>
  </si>
  <si>
    <t>Pol49</t>
  </si>
  <si>
    <t>Krabice KU68 včetně Wago svorek, např. Kopos Kolín</t>
  </si>
  <si>
    <t>Pol52</t>
  </si>
  <si>
    <t>Kabelová chránička, nízká mechanická pevnost DN20, např. Kopos Kolín</t>
  </si>
  <si>
    <t>D15</t>
  </si>
  <si>
    <t>Montáž úložný a nosný materiál</t>
  </si>
  <si>
    <t>Pol53</t>
  </si>
  <si>
    <t>Montáž KU, KP, LK</t>
  </si>
  <si>
    <t>Pol54</t>
  </si>
  <si>
    <t>Montáž chránička do DN29, lišta hranatá LHD 40x20</t>
  </si>
  <si>
    <t>D16</t>
  </si>
  <si>
    <t>Ostatní instalační materiál</t>
  </si>
  <si>
    <t>Pol55</t>
  </si>
  <si>
    <t xml:space="preserve">OK čidlo, autonomní bateriové kouřové čidlo dle ČSN 14604  nebo ČSN EN 54</t>
  </si>
  <si>
    <t>Pol56</t>
  </si>
  <si>
    <t>Domovní zvonek elektromechanický, dle napěťové hladiny stávajících rozvodů (předp. 8V)</t>
  </si>
  <si>
    <t>112</t>
  </si>
  <si>
    <t>D17</t>
  </si>
  <si>
    <t>Montáž ostatní instalační materiál</t>
  </si>
  <si>
    <t>Pol57</t>
  </si>
  <si>
    <t>Montáž OK čidlo</t>
  </si>
  <si>
    <t>Pol58</t>
  </si>
  <si>
    <t>Montáž domovní zvonek</t>
  </si>
  <si>
    <t>Objekt1 - VRN-Vedlejší rozpočtové náklady</t>
  </si>
  <si>
    <t>D1 - VRN4 - Inženýrská činnost</t>
  </si>
  <si>
    <t>D2 - VRN6 - Územní vlivy</t>
  </si>
  <si>
    <t>D3 - VRN7 - Provozní vlivy</t>
  </si>
  <si>
    <t>Pol59</t>
  </si>
  <si>
    <t>Zařízení staveniště</t>
  </si>
  <si>
    <t>VRN4 - Inženýrská činnost</t>
  </si>
  <si>
    <t>Pol60</t>
  </si>
  <si>
    <t>Revize</t>
  </si>
  <si>
    <t>hod</t>
  </si>
  <si>
    <t>Pol61</t>
  </si>
  <si>
    <t>Kompletační a koordinační činnost</t>
  </si>
  <si>
    <t>Pol62</t>
  </si>
  <si>
    <t>Demontáž stávající instalace</t>
  </si>
  <si>
    <t>VRN6 - Územní vlivy</t>
  </si>
  <si>
    <t>Pol63</t>
  </si>
  <si>
    <t>VRN7 - Provozní vlivy</t>
  </si>
  <si>
    <t>Pol64</t>
  </si>
  <si>
    <t>Provozní vlivy</t>
  </si>
  <si>
    <t>kpl</t>
  </si>
  <si>
    <t>SEZNAM FIGUR</t>
  </si>
  <si>
    <t>Výměra</t>
  </si>
  <si>
    <t>PA</t>
  </si>
  <si>
    <t>Plocha parket</t>
  </si>
  <si>
    <t>Použití figury:</t>
  </si>
  <si>
    <t>PD</t>
  </si>
  <si>
    <t>Plocha dlažby</t>
  </si>
  <si>
    <t>PO</t>
  </si>
  <si>
    <t>Plocha obkladu</t>
  </si>
  <si>
    <t>PP</t>
  </si>
  <si>
    <t>Plocha podlahy</t>
  </si>
  <si>
    <t>PS</t>
  </si>
  <si>
    <t>Plocha stěn</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</si>
</sst>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0">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sz val="7"/>
      <color rgb="FF979797"/>
      <name val="Arial CE"/>
    </font>
    <font>
      <i/>
      <u/>
      <sz val="7"/>
      <color rgb="FF979797"/>
      <name val="Calibri"/>
      <scheme val="minor"/>
    </font>
    <font>
      <b/>
      <sz val="9"/>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9" fillId="0" borderId="0" applyNumberFormat="0" applyFill="0" applyBorder="0" applyAlignment="0" applyProtection="0"/>
  </cellStyleXfs>
  <cellXfs count="289">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2" fillId="0" borderId="0" xfId="0" applyFont="1" applyAlignment="1" applyProtection="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5"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5"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6" fillId="0" borderId="5" xfId="0" applyFont="1" applyBorder="1" applyAlignment="1" applyProtection="1">
      <alignment horizontal="left" vertical="center"/>
    </xf>
    <xf numFmtId="0" fontId="0" fillId="0" borderId="5" xfId="0" applyFont="1" applyBorder="1" applyAlignment="1" applyProtection="1">
      <alignment vertical="center"/>
    </xf>
    <xf numFmtId="4" fontId="16"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7" fillId="0" borderId="0" xfId="0" applyNumberFormat="1" applyFont="1" applyAlignment="1" applyProtection="1">
      <alignment vertical="center"/>
    </xf>
    <xf numFmtId="0" fontId="1" fillId="0" borderId="3" xfId="0" applyFont="1" applyBorder="1" applyAlignment="1">
      <alignment vertical="center"/>
    </xf>
    <xf numFmtId="0" fontId="17"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8"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6"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19" fillId="0" borderId="11" xfId="0" applyFont="1" applyBorder="1" applyAlignment="1">
      <alignment horizontal="center" vertical="center"/>
    </xf>
    <xf numFmtId="0" fontId="19"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0" fillId="0" borderId="14" xfId="0" applyFont="1" applyBorder="1" applyAlignment="1">
      <alignment horizontal="left" vertical="center"/>
    </xf>
    <xf numFmtId="0" fontId="20"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0" fillId="0" borderId="14" xfId="0" applyFont="1" applyBorder="1" applyAlignment="1" applyProtection="1">
      <alignment horizontal="left" vertical="center"/>
    </xf>
    <xf numFmtId="0" fontId="20"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1" fillId="4" borderId="6" xfId="0" applyFont="1" applyFill="1" applyBorder="1" applyAlignment="1" applyProtection="1">
      <alignment horizontal="center" vertical="center"/>
    </xf>
    <xf numFmtId="0" fontId="21"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1" fillId="4" borderId="7" xfId="0" applyFont="1" applyFill="1" applyBorder="1" applyAlignment="1" applyProtection="1">
      <alignment horizontal="center" vertical="center"/>
    </xf>
    <xf numFmtId="0" fontId="21" fillId="4" borderId="7" xfId="0" applyFont="1" applyFill="1" applyBorder="1" applyAlignment="1" applyProtection="1">
      <alignment horizontal="right" vertical="center"/>
    </xf>
    <xf numFmtId="0" fontId="21" fillId="4" borderId="8" xfId="0" applyFont="1" applyFill="1" applyBorder="1" applyAlignment="1" applyProtection="1">
      <alignment horizontal="left" vertical="center"/>
    </xf>
    <xf numFmtId="0" fontId="21" fillId="4" borderId="0" xfId="0" applyFont="1" applyFill="1" applyAlignment="1" applyProtection="1">
      <alignment horizontal="center" vertical="center"/>
    </xf>
    <xf numFmtId="0" fontId="22" fillId="0" borderId="16" xfId="0" applyFont="1" applyBorder="1" applyAlignment="1" applyProtection="1">
      <alignment horizontal="center" vertical="center" wrapText="1"/>
    </xf>
    <xf numFmtId="0" fontId="22" fillId="0" borderId="17"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19" fillId="0" borderId="14" xfId="0" applyNumberFormat="1" applyFont="1" applyBorder="1" applyAlignment="1" applyProtection="1">
      <alignment vertical="center"/>
    </xf>
    <xf numFmtId="4" fontId="19" fillId="0" borderId="0" xfId="0" applyNumberFormat="1" applyFont="1" applyBorder="1" applyAlignment="1" applyProtection="1">
      <alignment vertical="center"/>
    </xf>
    <xf numFmtId="166" fontId="19" fillId="0" borderId="0" xfId="0" applyNumberFormat="1" applyFont="1" applyBorder="1" applyAlignment="1" applyProtection="1">
      <alignment vertical="center"/>
    </xf>
    <xf numFmtId="4" fontId="19" fillId="0" borderId="15" xfId="0" applyNumberFormat="1" applyFont="1" applyBorder="1" applyAlignment="1" applyProtection="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3" xfId="0" applyFont="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left" vertical="center" wrapText="1"/>
    </xf>
    <xf numFmtId="0" fontId="27" fillId="0" borderId="0" xfId="0" applyFont="1" applyAlignment="1" applyProtection="1">
      <alignment vertical="center"/>
    </xf>
    <xf numFmtId="4" fontId="27"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8" fillId="0" borderId="14"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5" xfId="0" applyNumberFormat="1" applyFont="1" applyBorder="1" applyAlignment="1" applyProtection="1">
      <alignment vertical="center"/>
    </xf>
    <xf numFmtId="0" fontId="5" fillId="0" borderId="0" xfId="0" applyFont="1" applyAlignment="1">
      <alignment horizontal="left" vertical="center"/>
    </xf>
    <xf numFmtId="4" fontId="28" fillId="0" borderId="19" xfId="0" applyNumberFormat="1" applyFont="1" applyBorder="1" applyAlignment="1" applyProtection="1">
      <alignment vertical="center"/>
    </xf>
    <xf numFmtId="4" fontId="28" fillId="0" borderId="20" xfId="0" applyNumberFormat="1" applyFont="1" applyBorder="1" applyAlignment="1" applyProtection="1">
      <alignment vertical="center"/>
    </xf>
    <xf numFmtId="166"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0" fontId="0" fillId="0" borderId="1" xfId="0" applyBorder="1"/>
    <xf numFmtId="0" fontId="0" fillId="0" borderId="2" xfId="0" applyBorder="1"/>
    <xf numFmtId="0" fontId="12" fillId="0" borderId="0" xfId="0" applyFont="1" applyAlignment="1">
      <alignment horizontal="left" vertical="center"/>
    </xf>
    <xf numFmtId="0" fontId="29"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6" fillId="0" borderId="0" xfId="0" applyFont="1" applyAlignment="1">
      <alignment horizontal="left" vertical="center"/>
    </xf>
    <xf numFmtId="4" fontId="23" fillId="0" borderId="0" xfId="0" applyNumberFormat="1" applyFont="1" applyAlignment="1">
      <alignment vertical="center"/>
    </xf>
    <xf numFmtId="0" fontId="1" fillId="0" borderId="0" xfId="0" applyFont="1" applyAlignment="1">
      <alignment horizontal="right" vertical="center"/>
    </xf>
    <xf numFmtId="0" fontId="20"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8"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1" fillId="4" borderId="0" xfId="0" applyFont="1" applyFill="1" applyAlignment="1" applyProtection="1">
      <alignment horizontal="left" vertical="center"/>
    </xf>
    <xf numFmtId="0" fontId="0" fillId="4" borderId="0" xfId="0" applyFont="1" applyFill="1" applyAlignment="1" applyProtection="1">
      <alignment vertical="center"/>
    </xf>
    <xf numFmtId="0" fontId="21" fillId="4" borderId="0" xfId="0" applyFont="1" applyFill="1" applyAlignment="1" applyProtection="1">
      <alignment horizontal="right" vertical="center"/>
    </xf>
    <xf numFmtId="0" fontId="30"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1" fillId="4" borderId="16" xfId="0" applyFont="1" applyFill="1" applyBorder="1" applyAlignment="1" applyProtection="1">
      <alignment horizontal="center" vertical="center" wrapText="1"/>
    </xf>
    <xf numFmtId="0" fontId="21" fillId="4" borderId="17" xfId="0" applyFont="1" applyFill="1" applyBorder="1" applyAlignment="1" applyProtection="1">
      <alignment horizontal="center" vertical="center" wrapText="1"/>
    </xf>
    <xf numFmtId="0" fontId="21"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3" fillId="0" borderId="0" xfId="0" applyNumberFormat="1" applyFont="1" applyAlignment="1" applyProtection="1"/>
    <xf numFmtId="0" fontId="0" fillId="0" borderId="12" xfId="0" applyBorder="1" applyAlignment="1" applyProtection="1">
      <alignment vertical="center"/>
    </xf>
    <xf numFmtId="166" fontId="31" fillId="0" borderId="12" xfId="0" applyNumberFormat="1" applyFont="1" applyBorder="1" applyAlignment="1" applyProtection="1"/>
    <xf numFmtId="166" fontId="31" fillId="0" borderId="13" xfId="0" applyNumberFormat="1" applyFont="1" applyBorder="1" applyAlignment="1" applyProtection="1"/>
    <xf numFmtId="4" fontId="32"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1" fillId="0" borderId="22" xfId="0" applyFont="1" applyBorder="1" applyAlignment="1" applyProtection="1">
      <alignment horizontal="center" vertical="center"/>
    </xf>
    <xf numFmtId="49" fontId="21" fillId="0" borderId="22" xfId="0" applyNumberFormat="1" applyFont="1" applyBorder="1" applyAlignment="1" applyProtection="1">
      <alignment horizontal="left" vertical="center" wrapText="1"/>
    </xf>
    <xf numFmtId="0" fontId="21" fillId="0" borderId="22" xfId="0" applyFont="1" applyBorder="1" applyAlignment="1" applyProtection="1">
      <alignment horizontal="left" vertical="center" wrapText="1"/>
    </xf>
    <xf numFmtId="0" fontId="21" fillId="0" borderId="22" xfId="0" applyFont="1" applyBorder="1" applyAlignment="1" applyProtection="1">
      <alignment horizontal="center" vertical="center" wrapText="1"/>
    </xf>
    <xf numFmtId="167" fontId="21" fillId="0" borderId="22" xfId="0" applyNumberFormat="1" applyFont="1" applyBorder="1" applyAlignment="1" applyProtection="1">
      <alignment vertical="center"/>
    </xf>
    <xf numFmtId="4" fontId="21" fillId="2" borderId="22" xfId="0" applyNumberFormat="1" applyFont="1" applyFill="1" applyBorder="1" applyAlignment="1" applyProtection="1">
      <alignment vertical="center"/>
      <protection locked="0"/>
    </xf>
    <xf numFmtId="4" fontId="21" fillId="0" borderId="22" xfId="0" applyNumberFormat="1" applyFont="1" applyBorder="1" applyAlignment="1" applyProtection="1">
      <alignment vertical="center"/>
    </xf>
    <xf numFmtId="0" fontId="22" fillId="2" borderId="14" xfId="0" applyFont="1" applyFill="1" applyBorder="1" applyAlignment="1" applyProtection="1">
      <alignment horizontal="left" vertical="center"/>
      <protection locked="0"/>
    </xf>
    <xf numFmtId="0" fontId="22" fillId="0" borderId="0" xfId="0" applyFont="1" applyBorder="1" applyAlignment="1" applyProtection="1">
      <alignment horizontal="center" vertical="center"/>
    </xf>
    <xf numFmtId="166" fontId="22" fillId="0" borderId="0" xfId="0" applyNumberFormat="1" applyFont="1" applyBorder="1" applyAlignment="1" applyProtection="1">
      <alignment vertical="center"/>
    </xf>
    <xf numFmtId="166" fontId="22" fillId="0" borderId="15" xfId="0" applyNumberFormat="1" applyFont="1" applyBorder="1" applyAlignment="1" applyProtection="1">
      <alignment vertical="center"/>
    </xf>
    <xf numFmtId="0" fontId="21"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3"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34" fillId="0" borderId="22" xfId="0" applyFont="1" applyBorder="1" applyAlignment="1" applyProtection="1">
      <alignment horizontal="center" vertical="center"/>
    </xf>
    <xf numFmtId="49" fontId="34" fillId="0" borderId="22" xfId="0" applyNumberFormat="1" applyFont="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2" xfId="0" applyFont="1" applyBorder="1" applyAlignment="1" applyProtection="1">
      <alignment horizontal="center" vertical="center" wrapText="1"/>
    </xf>
    <xf numFmtId="167" fontId="34" fillId="0" borderId="22" xfId="0" applyNumberFormat="1" applyFont="1" applyBorder="1" applyAlignment="1" applyProtection="1">
      <alignment vertical="center"/>
    </xf>
    <xf numFmtId="4" fontId="34" fillId="2" borderId="22" xfId="0" applyNumberFormat="1" applyFont="1" applyFill="1" applyBorder="1" applyAlignment="1" applyProtection="1">
      <alignment vertical="center"/>
      <protection locked="0"/>
    </xf>
    <xf numFmtId="4" fontId="34" fillId="0" borderId="22" xfId="0" applyNumberFormat="1" applyFont="1" applyBorder="1" applyAlignment="1" applyProtection="1">
      <alignment vertical="center"/>
    </xf>
    <xf numFmtId="0" fontId="35" fillId="0" borderId="3" xfId="0" applyFont="1" applyBorder="1" applyAlignment="1">
      <alignment vertical="center"/>
    </xf>
    <xf numFmtId="0" fontId="34" fillId="2" borderId="14" xfId="0" applyFont="1" applyFill="1" applyBorder="1" applyAlignment="1" applyProtection="1">
      <alignment horizontal="left" vertical="center"/>
      <protection locked="0"/>
    </xf>
    <xf numFmtId="0" fontId="34" fillId="0" borderId="0" xfId="0" applyFont="1" applyBorder="1" applyAlignment="1" applyProtection="1">
      <alignment horizontal="center" vertical="center"/>
    </xf>
    <xf numFmtId="0" fontId="36" fillId="0" borderId="0" xfId="0" applyFont="1" applyAlignment="1" applyProtection="1">
      <alignment horizontal="left" vertical="center"/>
    </xf>
    <xf numFmtId="0" fontId="37"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167" fontId="21" fillId="2" borderId="22" xfId="0" applyNumberFormat="1" applyFont="1" applyFill="1" applyBorder="1" applyAlignment="1" applyProtection="1">
      <alignment vertical="center"/>
      <protection locked="0"/>
    </xf>
    <xf numFmtId="0" fontId="22" fillId="2" borderId="19" xfId="0" applyFont="1" applyFill="1" applyBorder="1" applyAlignment="1" applyProtection="1">
      <alignment horizontal="left" vertical="center"/>
      <protection locked="0"/>
    </xf>
    <xf numFmtId="0" fontId="22"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2" fillId="0" borderId="20" xfId="0" applyNumberFormat="1" applyFont="1" applyBorder="1" applyAlignment="1" applyProtection="1">
      <alignment vertical="center"/>
    </xf>
    <xf numFmtId="166" fontId="22" fillId="0" borderId="21" xfId="0" applyNumberFormat="1" applyFont="1" applyBorder="1" applyAlignment="1" applyProtection="1">
      <alignment vertical="center"/>
    </xf>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0" fillId="0" borderId="3" xfId="0" applyFont="1" applyBorder="1" applyAlignment="1">
      <alignment horizontal="center" vertical="center" wrapText="1"/>
    </xf>
    <xf numFmtId="0" fontId="21" fillId="4" borderId="16"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4" fillId="0" borderId="0" xfId="0" applyFont="1" applyAlignment="1">
      <alignment horizontal="left" vertical="center" wrapText="1"/>
    </xf>
    <xf numFmtId="0" fontId="38" fillId="0" borderId="16" xfId="0" applyFont="1" applyBorder="1" applyAlignment="1">
      <alignment horizontal="left" vertical="center" wrapText="1"/>
    </xf>
    <xf numFmtId="0" fontId="38" fillId="0" borderId="22" xfId="0" applyFont="1" applyBorder="1" applyAlignment="1">
      <alignment horizontal="left" vertical="center" wrapText="1"/>
    </xf>
    <xf numFmtId="0" fontId="38" fillId="0" borderId="22" xfId="0" applyFont="1" applyBorder="1" applyAlignment="1">
      <alignment horizontal="left" vertical="center"/>
    </xf>
    <xf numFmtId="167" fontId="38" fillId="0" borderId="18" xfId="0" applyNumberFormat="1" applyFont="1" applyBorder="1" applyAlignment="1">
      <alignment vertical="center"/>
    </xf>
    <xf numFmtId="0" fontId="32" fillId="0" borderId="0" xfId="0" applyFont="1" applyAlignment="1">
      <alignment horizontal="left" vertical="center"/>
    </xf>
    <xf numFmtId="0" fontId="0" fillId="0" borderId="0" xfId="0" applyFont="1" applyAlignment="1">
      <alignment horizontal="left" vertical="center" wrapText="1"/>
    </xf>
    <xf numFmtId="167" fontId="0" fillId="0" borderId="0" xfId="0" applyNumberFormat="1" applyFont="1" applyAlignment="1">
      <alignment vertical="center"/>
    </xf>
  </cellXfs>
  <cellStyles count="2">
    <cellStyle name="Normal" xfId="0" builtinId="0" customBuiltin="1"/>
    <cellStyle name="Hyperlink" xfId="1" builtinId="8"/>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&#65279;<?xml version="1.0" encoding="utf-8"?><Relationships xmlns="http://schemas.openxmlformats.org/package/2006/relationships"><Relationship Id="rId1" Type="http://schemas.openxmlformats.org/officeDocument/2006/relationships/image" Target="../media/image1.jpg" /><Relationship Id="rId2" Type="http://schemas.openxmlformats.org/officeDocument/2006/relationships/image" Target="../media/image2.jpg" /><Relationship Id="rId3" Type="http://schemas.openxmlformats.org/officeDocument/2006/relationships/hyperlink" Target="https://app.urs.cz/products/kros4" TargetMode="External" /><Relationship Id="rId4" Type="http://schemas.openxmlformats.org/officeDocument/2006/relationships/image" Target="../media/image3.png" /></Relationships>
</file>

<file path=xl/drawings/_rels/drawing2.xml.rels>&#65279;<?xml version="1.0" encoding="utf-8"?><Relationships xmlns="http://schemas.openxmlformats.org/package/2006/relationships"><Relationship Id="rId1" Type="http://schemas.openxmlformats.org/officeDocument/2006/relationships/image" Target="../media/image4.jpg" /><Relationship Id="rId2" Type="http://schemas.openxmlformats.org/officeDocument/2006/relationships/image" Target="../media/image5.jpg" /><Relationship Id="rId3" Type="http://schemas.openxmlformats.org/officeDocument/2006/relationships/image" Target="../media/image6.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3.xml.rels>&#65279;<?xml version="1.0" encoding="utf-8"?><Relationships xmlns="http://schemas.openxmlformats.org/package/2006/relationships"><Relationship Id="rId1" Type="http://schemas.openxmlformats.org/officeDocument/2006/relationships/image" Target="../media/image8.jpg" /><Relationship Id="rId2" Type="http://schemas.openxmlformats.org/officeDocument/2006/relationships/image" Target="../media/image9.jpg" /><Relationship Id="rId3" Type="http://schemas.openxmlformats.org/officeDocument/2006/relationships/image" Target="../media/image10.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4.xml.rels>&#65279;<?xml version="1.0" encoding="utf-8"?><Relationships xmlns="http://schemas.openxmlformats.org/package/2006/relationships"><Relationship Id="rId1" Type="http://schemas.openxmlformats.org/officeDocument/2006/relationships/image" Target="../media/image12.jpg" /><Relationship Id="rId2" Type="http://schemas.openxmlformats.org/officeDocument/2006/relationships/image" Target="../media/image13.jpg" /><Relationship Id="rId3" Type="http://schemas.openxmlformats.org/officeDocument/2006/relationships/image" Target="../media/image14.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xdr:from>
      <xdr:col>39</xdr:col>
      <xdr:colOff>86995</xdr:colOff>
      <xdr:row>3</xdr:row>
      <xdr:rowOff>0</xdr:rowOff>
    </xdr:from>
    <xdr:to>
      <xdr:col>40</xdr:col>
      <xdr:colOff>367665</xdr:colOff>
      <xdr:row>6</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39</xdr:col>
      <xdr:colOff>225425</xdr:colOff>
      <xdr:row>81</xdr:row>
      <xdr:rowOff>0</xdr:rowOff>
    </xdr:from>
    <xdr:to>
      <xdr:col>41</xdr:col>
      <xdr:colOff>176530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absoluteAnchor>
    <xdr:pos x="0" y="0"/>
    <xdr:ext cx="285750" cy="285750"/>
    <xdr:pic>
      <xdr:nvPicPr>
        <xdr:cNvPr id="4" name="Picture 3">
          <a:hlinkClick xmlns:r="http://schemas.openxmlformats.org/officeDocument/2006/relationships" r:id="rId3" tooltip="https://app.urs.cz/products/kros4"/>
        </xdr:cNvPr>
        <xdr:cNvPicPr/>
      </xdr:nvPicPr>
      <xdr:blipFill>
        <a:blip xmlns:r="http://schemas.openxmlformats.org/officeDocument/2006/relationships" r:embed="rId4"/>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130</xdr:row>
      <xdr:rowOff>0</xdr:rowOff>
    </xdr:from>
    <xdr:to>
      <xdr:col>9</xdr:col>
      <xdr:colOff>1215390</xdr:colOff>
      <xdr:row>134</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119</xdr:row>
      <xdr:rowOff>0</xdr:rowOff>
    </xdr:from>
    <xdr:to>
      <xdr:col>9</xdr:col>
      <xdr:colOff>1215390</xdr:colOff>
      <xdr:row>123</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105</xdr:row>
      <xdr:rowOff>0</xdr:rowOff>
    </xdr:from>
    <xdr:to>
      <xdr:col>9</xdr:col>
      <xdr:colOff>1215390</xdr:colOff>
      <xdr:row>109</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2/722181211" TargetMode="External" /><Relationship Id="rId2" Type="http://schemas.openxmlformats.org/officeDocument/2006/relationships/hyperlink" Target="https://podminky.urs.cz/item/CS_URS_2025_02/725112022" TargetMode="External" /><Relationship Id="rId3" Type="http://schemas.openxmlformats.org/officeDocument/2006/relationships/hyperlink" Target="https://podminky.urs.cz/item/CS_URS_2025_02/725212213" TargetMode="External" /><Relationship Id="rId4" Type="http://schemas.openxmlformats.org/officeDocument/2006/relationships/hyperlink" Target="https://podminky.urs.cz/item/CS_URS_2025_02/725241513" TargetMode="External" /><Relationship Id="rId5" Type="http://schemas.openxmlformats.org/officeDocument/2006/relationships/hyperlink" Target="https://podminky.urs.cz/item/CS_URS_2025_02/725244724" TargetMode="External" /><Relationship Id="rId6" Type="http://schemas.openxmlformats.org/officeDocument/2006/relationships/hyperlink" Target="https://podminky.urs.cz/item/CS_URS_2025_02/725822613" TargetMode="External" /><Relationship Id="rId7" Type="http://schemas.openxmlformats.org/officeDocument/2006/relationships/hyperlink" Target="https://podminky.urs.cz/item/CS_URS_2025_02/725841333" TargetMode="External" /><Relationship Id="rId8" Type="http://schemas.openxmlformats.org/officeDocument/2006/relationships/hyperlink" Target="https://podminky.urs.cz/item/CS_URS_2025_02/771591112" TargetMode="External" /><Relationship Id="rId9" Type="http://schemas.openxmlformats.org/officeDocument/2006/relationships/hyperlink" Target="https://podminky.urs.cz/item/CS_URS_2025_02/771591241" TargetMode="External" /><Relationship Id="rId10" Type="http://schemas.openxmlformats.org/officeDocument/2006/relationships/hyperlink" Target="https://podminky.urs.cz/item/CS_URS_2025_02/771591264" TargetMode="External" /><Relationship Id="rId11" Type="http://schemas.openxmlformats.org/officeDocument/2006/relationships/hyperlink" Target="https://podminky.urs.cz/item/CS_URS_2025_02/781131112" TargetMode="External" /><Relationship Id="rId12"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5" t="s">
        <v>0</v>
      </c>
      <c r="AZ1" s="15" t="s">
        <v>1</v>
      </c>
      <c r="BA1" s="15" t="s">
        <v>2</v>
      </c>
      <c r="BB1" s="15" t="s">
        <v>3</v>
      </c>
      <c r="BT1" s="15" t="s">
        <v>4</v>
      </c>
      <c r="BU1" s="15" t="s">
        <v>4</v>
      </c>
      <c r="BV1" s="15" t="s">
        <v>5</v>
      </c>
    </row>
    <row r="2" s="1" customFormat="1" ht="36.96" customHeight="1">
      <c r="AR2" s="1"/>
      <c r="AS2" s="1"/>
      <c r="AT2" s="1"/>
      <c r="AU2" s="1"/>
      <c r="AV2" s="1"/>
      <c r="AW2" s="1"/>
      <c r="AX2" s="1"/>
      <c r="AY2" s="1"/>
      <c r="AZ2" s="1"/>
      <c r="BA2" s="1"/>
      <c r="BB2" s="1"/>
      <c r="BC2" s="1"/>
      <c r="BD2" s="1"/>
      <c r="BE2" s="1"/>
      <c r="BS2" s="16" t="s">
        <v>6</v>
      </c>
      <c r="BT2" s="16" t="s">
        <v>7</v>
      </c>
    </row>
    <row r="3" s="1" customFormat="1" ht="6.96"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1" customFormat="1" ht="24.96" customHeight="1">
      <c r="B4" s="20"/>
      <c r="C4" s="21"/>
      <c r="D4" s="22" t="s">
        <v>9</v>
      </c>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19"/>
      <c r="AS4" s="23" t="s">
        <v>10</v>
      </c>
      <c r="BE4" s="24" t="s">
        <v>11</v>
      </c>
      <c r="BS4" s="16" t="s">
        <v>12</v>
      </c>
    </row>
    <row r="5" s="1" customFormat="1" ht="12" customHeight="1">
      <c r="B5" s="20"/>
      <c r="C5" s="21"/>
      <c r="D5" s="25" t="s">
        <v>13</v>
      </c>
      <c r="E5" s="21"/>
      <c r="F5" s="21"/>
      <c r="G5" s="21"/>
      <c r="H5" s="21"/>
      <c r="I5" s="21"/>
      <c r="J5" s="21"/>
      <c r="K5" s="26" t="s">
        <v>14</v>
      </c>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19"/>
      <c r="BE5" s="27" t="s">
        <v>15</v>
      </c>
      <c r="BS5" s="16" t="s">
        <v>6</v>
      </c>
    </row>
    <row r="6" s="1" customFormat="1" ht="36.96" customHeight="1">
      <c r="B6" s="20"/>
      <c r="C6" s="21"/>
      <c r="D6" s="28" t="s">
        <v>16</v>
      </c>
      <c r="E6" s="21"/>
      <c r="F6" s="21"/>
      <c r="G6" s="21"/>
      <c r="H6" s="21"/>
      <c r="I6" s="21"/>
      <c r="J6" s="21"/>
      <c r="K6" s="29" t="s">
        <v>17</v>
      </c>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19"/>
      <c r="BE6" s="30"/>
      <c r="BS6" s="16" t="s">
        <v>6</v>
      </c>
    </row>
    <row r="7" s="1" customFormat="1" ht="12" customHeight="1">
      <c r="B7" s="20"/>
      <c r="C7" s="21"/>
      <c r="D7" s="31" t="s">
        <v>18</v>
      </c>
      <c r="E7" s="21"/>
      <c r="F7" s="21"/>
      <c r="G7" s="21"/>
      <c r="H7" s="21"/>
      <c r="I7" s="21"/>
      <c r="J7" s="21"/>
      <c r="K7" s="26" t="s">
        <v>1</v>
      </c>
      <c r="L7" s="21"/>
      <c r="M7" s="21"/>
      <c r="N7" s="21"/>
      <c r="O7" s="21"/>
      <c r="P7" s="21"/>
      <c r="Q7" s="21"/>
      <c r="R7" s="21"/>
      <c r="S7" s="21"/>
      <c r="T7" s="21"/>
      <c r="U7" s="21"/>
      <c r="V7" s="21"/>
      <c r="W7" s="21"/>
      <c r="X7" s="21"/>
      <c r="Y7" s="21"/>
      <c r="Z7" s="21"/>
      <c r="AA7" s="21"/>
      <c r="AB7" s="21"/>
      <c r="AC7" s="21"/>
      <c r="AD7" s="21"/>
      <c r="AE7" s="21"/>
      <c r="AF7" s="21"/>
      <c r="AG7" s="21"/>
      <c r="AH7" s="21"/>
      <c r="AI7" s="21"/>
      <c r="AJ7" s="21"/>
      <c r="AK7" s="31" t="s">
        <v>19</v>
      </c>
      <c r="AL7" s="21"/>
      <c r="AM7" s="21"/>
      <c r="AN7" s="26" t="s">
        <v>1</v>
      </c>
      <c r="AO7" s="21"/>
      <c r="AP7" s="21"/>
      <c r="AQ7" s="21"/>
      <c r="AR7" s="19"/>
      <c r="BE7" s="30"/>
      <c r="BS7" s="16" t="s">
        <v>6</v>
      </c>
    </row>
    <row r="8" s="1" customFormat="1" ht="12" customHeight="1">
      <c r="B8" s="20"/>
      <c r="C8" s="21"/>
      <c r="D8" s="31" t="s">
        <v>20</v>
      </c>
      <c r="E8" s="21"/>
      <c r="F8" s="21"/>
      <c r="G8" s="21"/>
      <c r="H8" s="21"/>
      <c r="I8" s="21"/>
      <c r="J8" s="21"/>
      <c r="K8" s="26" t="s">
        <v>21</v>
      </c>
      <c r="L8" s="21"/>
      <c r="M8" s="21"/>
      <c r="N8" s="21"/>
      <c r="O8" s="21"/>
      <c r="P8" s="21"/>
      <c r="Q8" s="21"/>
      <c r="R8" s="21"/>
      <c r="S8" s="21"/>
      <c r="T8" s="21"/>
      <c r="U8" s="21"/>
      <c r="V8" s="21"/>
      <c r="W8" s="21"/>
      <c r="X8" s="21"/>
      <c r="Y8" s="21"/>
      <c r="Z8" s="21"/>
      <c r="AA8" s="21"/>
      <c r="AB8" s="21"/>
      <c r="AC8" s="21"/>
      <c r="AD8" s="21"/>
      <c r="AE8" s="21"/>
      <c r="AF8" s="21"/>
      <c r="AG8" s="21"/>
      <c r="AH8" s="21"/>
      <c r="AI8" s="21"/>
      <c r="AJ8" s="21"/>
      <c r="AK8" s="31" t="s">
        <v>22</v>
      </c>
      <c r="AL8" s="21"/>
      <c r="AM8" s="21"/>
      <c r="AN8" s="32" t="s">
        <v>23</v>
      </c>
      <c r="AO8" s="21"/>
      <c r="AP8" s="21"/>
      <c r="AQ8" s="21"/>
      <c r="AR8" s="19"/>
      <c r="BE8" s="30"/>
      <c r="BS8" s="16" t="s">
        <v>6</v>
      </c>
    </row>
    <row r="9" s="1" customFormat="1" ht="14.4" customHeight="1">
      <c r="B9" s="20"/>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19"/>
      <c r="BE9" s="30"/>
      <c r="BS9" s="16" t="s">
        <v>6</v>
      </c>
    </row>
    <row r="10" s="1" customFormat="1" ht="12" customHeight="1">
      <c r="B10" s="20"/>
      <c r="C10" s="21"/>
      <c r="D10" s="31" t="s">
        <v>24</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31" t="s">
        <v>25</v>
      </c>
      <c r="AL10" s="21"/>
      <c r="AM10" s="21"/>
      <c r="AN10" s="26" t="s">
        <v>26</v>
      </c>
      <c r="AO10" s="21"/>
      <c r="AP10" s="21"/>
      <c r="AQ10" s="21"/>
      <c r="AR10" s="19"/>
      <c r="BE10" s="30"/>
      <c r="BS10" s="16" t="s">
        <v>6</v>
      </c>
    </row>
    <row r="11" s="1" customFormat="1" ht="18.48" customHeight="1">
      <c r="B11" s="20"/>
      <c r="C11" s="21"/>
      <c r="D11" s="21"/>
      <c r="E11" s="26" t="s">
        <v>27</v>
      </c>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31" t="s">
        <v>28</v>
      </c>
      <c r="AL11" s="21"/>
      <c r="AM11" s="21"/>
      <c r="AN11" s="26" t="s">
        <v>29</v>
      </c>
      <c r="AO11" s="21"/>
      <c r="AP11" s="21"/>
      <c r="AQ11" s="21"/>
      <c r="AR11" s="19"/>
      <c r="BE11" s="30"/>
      <c r="BS11" s="16" t="s">
        <v>6</v>
      </c>
    </row>
    <row r="12" s="1" customFormat="1" ht="6.96" customHeight="1">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19"/>
      <c r="BE12" s="30"/>
      <c r="BS12" s="16" t="s">
        <v>6</v>
      </c>
    </row>
    <row r="13" s="1" customFormat="1" ht="12" customHeight="1">
      <c r="B13" s="20"/>
      <c r="C13" s="21"/>
      <c r="D13" s="31" t="s">
        <v>30</v>
      </c>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31" t="s">
        <v>25</v>
      </c>
      <c r="AL13" s="21"/>
      <c r="AM13" s="21"/>
      <c r="AN13" s="33" t="s">
        <v>31</v>
      </c>
      <c r="AO13" s="21"/>
      <c r="AP13" s="21"/>
      <c r="AQ13" s="21"/>
      <c r="AR13" s="19"/>
      <c r="BE13" s="30"/>
      <c r="BS13" s="16" t="s">
        <v>6</v>
      </c>
    </row>
    <row r="14">
      <c r="B14" s="20"/>
      <c r="C14" s="21"/>
      <c r="D14" s="21"/>
      <c r="E14" s="33" t="s">
        <v>31</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1" t="s">
        <v>28</v>
      </c>
      <c r="AL14" s="21"/>
      <c r="AM14" s="21"/>
      <c r="AN14" s="33" t="s">
        <v>31</v>
      </c>
      <c r="AO14" s="21"/>
      <c r="AP14" s="21"/>
      <c r="AQ14" s="21"/>
      <c r="AR14" s="19"/>
      <c r="BE14" s="30"/>
      <c r="BS14" s="16" t="s">
        <v>6</v>
      </c>
    </row>
    <row r="15" s="1" customFormat="1" ht="6.96" customHeight="1">
      <c r="B15" s="20"/>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19"/>
      <c r="BE15" s="30"/>
      <c r="BS15" s="16" t="s">
        <v>4</v>
      </c>
    </row>
    <row r="16" s="1" customFormat="1" ht="12" customHeight="1">
      <c r="B16" s="20"/>
      <c r="C16" s="21"/>
      <c r="D16" s="31" t="s">
        <v>32</v>
      </c>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31" t="s">
        <v>25</v>
      </c>
      <c r="AL16" s="21"/>
      <c r="AM16" s="21"/>
      <c r="AN16" s="26" t="s">
        <v>1</v>
      </c>
      <c r="AO16" s="21"/>
      <c r="AP16" s="21"/>
      <c r="AQ16" s="21"/>
      <c r="AR16" s="19"/>
      <c r="BE16" s="30"/>
      <c r="BS16" s="16" t="s">
        <v>4</v>
      </c>
    </row>
    <row r="17" s="1" customFormat="1" ht="18.48" customHeight="1">
      <c r="B17" s="20"/>
      <c r="C17" s="21"/>
      <c r="D17" s="21"/>
      <c r="E17" s="26" t="s">
        <v>33</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31" t="s">
        <v>28</v>
      </c>
      <c r="AL17" s="21"/>
      <c r="AM17" s="21"/>
      <c r="AN17" s="26" t="s">
        <v>1</v>
      </c>
      <c r="AO17" s="21"/>
      <c r="AP17" s="21"/>
      <c r="AQ17" s="21"/>
      <c r="AR17" s="19"/>
      <c r="BE17" s="30"/>
      <c r="BS17" s="16" t="s">
        <v>34</v>
      </c>
    </row>
    <row r="18" s="1" customFormat="1" ht="6.96" customHeight="1">
      <c r="B18" s="20"/>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19"/>
      <c r="BE18" s="30"/>
      <c r="BS18" s="16" t="s">
        <v>6</v>
      </c>
    </row>
    <row r="19" s="1" customFormat="1" ht="12" customHeight="1">
      <c r="B19" s="20"/>
      <c r="C19" s="21"/>
      <c r="D19" s="31" t="s">
        <v>35</v>
      </c>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31" t="s">
        <v>25</v>
      </c>
      <c r="AL19" s="21"/>
      <c r="AM19" s="21"/>
      <c r="AN19" s="26" t="s">
        <v>1</v>
      </c>
      <c r="AO19" s="21"/>
      <c r="AP19" s="21"/>
      <c r="AQ19" s="21"/>
      <c r="AR19" s="19"/>
      <c r="BE19" s="30"/>
      <c r="BS19" s="16" t="s">
        <v>6</v>
      </c>
    </row>
    <row r="20" s="1" customFormat="1" ht="18.48" customHeight="1">
      <c r="B20" s="20"/>
      <c r="C20" s="21"/>
      <c r="D20" s="21"/>
      <c r="E20" s="26" t="s">
        <v>33</v>
      </c>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31" t="s">
        <v>28</v>
      </c>
      <c r="AL20" s="21"/>
      <c r="AM20" s="21"/>
      <c r="AN20" s="26" t="s">
        <v>1</v>
      </c>
      <c r="AO20" s="21"/>
      <c r="AP20" s="21"/>
      <c r="AQ20" s="21"/>
      <c r="AR20" s="19"/>
      <c r="BE20" s="30"/>
      <c r="BS20" s="16" t="s">
        <v>34</v>
      </c>
    </row>
    <row r="21" s="1" customFormat="1" ht="6.96" customHeight="1">
      <c r="B21" s="20"/>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19"/>
      <c r="BE21" s="30"/>
    </row>
    <row r="22" s="1" customFormat="1" ht="12" customHeight="1">
      <c r="B22" s="20"/>
      <c r="C22" s="21"/>
      <c r="D22" s="31" t="s">
        <v>36</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19"/>
      <c r="BE22" s="30"/>
    </row>
    <row r="23" s="1" customFormat="1" ht="192" customHeight="1">
      <c r="B23" s="20"/>
      <c r="C23" s="21"/>
      <c r="D23" s="21"/>
      <c r="E23" s="35" t="s">
        <v>37</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21"/>
      <c r="AP23" s="21"/>
      <c r="AQ23" s="21"/>
      <c r="AR23" s="19"/>
      <c r="BE23" s="30"/>
    </row>
    <row r="24" s="1" customFormat="1" ht="6.96" customHeight="1">
      <c r="B24" s="20"/>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19"/>
      <c r="BE24" s="30"/>
    </row>
    <row r="25" s="1" customFormat="1" ht="6.96" customHeight="1">
      <c r="B25" s="20"/>
      <c r="C25" s="21"/>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21"/>
      <c r="AQ25" s="21"/>
      <c r="AR25" s="19"/>
      <c r="BE25" s="30"/>
    </row>
    <row r="26" s="2" customFormat="1" ht="25.92" customHeight="1">
      <c r="A26" s="37"/>
      <c r="B26" s="38"/>
      <c r="C26" s="39"/>
      <c r="D26" s="40" t="s">
        <v>38</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2">
        <f>ROUND(AG94,2)</f>
        <v>0</v>
      </c>
      <c r="AL26" s="41"/>
      <c r="AM26" s="41"/>
      <c r="AN26" s="41"/>
      <c r="AO26" s="41"/>
      <c r="AP26" s="39"/>
      <c r="AQ26" s="39"/>
      <c r="AR26" s="43"/>
      <c r="BE26" s="30"/>
    </row>
    <row r="27" s="2" customFormat="1" ht="6.96" customHeight="1">
      <c r="A27" s="37"/>
      <c r="B27" s="38"/>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43"/>
      <c r="BE27" s="30"/>
    </row>
    <row r="28" s="2" customFormat="1">
      <c r="A28" s="37"/>
      <c r="B28" s="38"/>
      <c r="C28" s="39"/>
      <c r="D28" s="39"/>
      <c r="E28" s="39"/>
      <c r="F28" s="39"/>
      <c r="G28" s="39"/>
      <c r="H28" s="39"/>
      <c r="I28" s="39"/>
      <c r="J28" s="39"/>
      <c r="K28" s="39"/>
      <c r="L28" s="44" t="s">
        <v>39</v>
      </c>
      <c r="M28" s="44"/>
      <c r="N28" s="44"/>
      <c r="O28" s="44"/>
      <c r="P28" s="44"/>
      <c r="Q28" s="39"/>
      <c r="R28" s="39"/>
      <c r="S28" s="39"/>
      <c r="T28" s="39"/>
      <c r="U28" s="39"/>
      <c r="V28" s="39"/>
      <c r="W28" s="44" t="s">
        <v>40</v>
      </c>
      <c r="X28" s="44"/>
      <c r="Y28" s="44"/>
      <c r="Z28" s="44"/>
      <c r="AA28" s="44"/>
      <c r="AB28" s="44"/>
      <c r="AC28" s="44"/>
      <c r="AD28" s="44"/>
      <c r="AE28" s="44"/>
      <c r="AF28" s="39"/>
      <c r="AG28" s="39"/>
      <c r="AH28" s="39"/>
      <c r="AI28" s="39"/>
      <c r="AJ28" s="39"/>
      <c r="AK28" s="44" t="s">
        <v>41</v>
      </c>
      <c r="AL28" s="44"/>
      <c r="AM28" s="44"/>
      <c r="AN28" s="44"/>
      <c r="AO28" s="44"/>
      <c r="AP28" s="39"/>
      <c r="AQ28" s="39"/>
      <c r="AR28" s="43"/>
      <c r="BE28" s="30"/>
    </row>
    <row r="29" s="3" customFormat="1" ht="14.4" customHeight="1">
      <c r="A29" s="3"/>
      <c r="B29" s="45"/>
      <c r="C29" s="46"/>
      <c r="D29" s="31" t="s">
        <v>42</v>
      </c>
      <c r="E29" s="46"/>
      <c r="F29" s="31" t="s">
        <v>43</v>
      </c>
      <c r="G29" s="46"/>
      <c r="H29" s="46"/>
      <c r="I29" s="46"/>
      <c r="J29" s="46"/>
      <c r="K29" s="46"/>
      <c r="L29" s="47">
        <v>0.20999999999999999</v>
      </c>
      <c r="M29" s="46"/>
      <c r="N29" s="46"/>
      <c r="O29" s="46"/>
      <c r="P29" s="46"/>
      <c r="Q29" s="46"/>
      <c r="R29" s="46"/>
      <c r="S29" s="46"/>
      <c r="T29" s="46"/>
      <c r="U29" s="46"/>
      <c r="V29" s="46"/>
      <c r="W29" s="48">
        <f>ROUND(AZ94, 2)</f>
        <v>0</v>
      </c>
      <c r="X29" s="46"/>
      <c r="Y29" s="46"/>
      <c r="Z29" s="46"/>
      <c r="AA29" s="46"/>
      <c r="AB29" s="46"/>
      <c r="AC29" s="46"/>
      <c r="AD29" s="46"/>
      <c r="AE29" s="46"/>
      <c r="AF29" s="46"/>
      <c r="AG29" s="46"/>
      <c r="AH29" s="46"/>
      <c r="AI29" s="46"/>
      <c r="AJ29" s="46"/>
      <c r="AK29" s="48">
        <f>ROUND(AV94, 2)</f>
        <v>0</v>
      </c>
      <c r="AL29" s="46"/>
      <c r="AM29" s="46"/>
      <c r="AN29" s="46"/>
      <c r="AO29" s="46"/>
      <c r="AP29" s="46"/>
      <c r="AQ29" s="46"/>
      <c r="AR29" s="49"/>
      <c r="BE29" s="50"/>
    </row>
    <row r="30" s="3" customFormat="1" ht="14.4" customHeight="1">
      <c r="A30" s="3"/>
      <c r="B30" s="45"/>
      <c r="C30" s="46"/>
      <c r="D30" s="46"/>
      <c r="E30" s="46"/>
      <c r="F30" s="31" t="s">
        <v>44</v>
      </c>
      <c r="G30" s="46"/>
      <c r="H30" s="46"/>
      <c r="I30" s="46"/>
      <c r="J30" s="46"/>
      <c r="K30" s="46"/>
      <c r="L30" s="47">
        <v>0.12</v>
      </c>
      <c r="M30" s="46"/>
      <c r="N30" s="46"/>
      <c r="O30" s="46"/>
      <c r="P30" s="46"/>
      <c r="Q30" s="46"/>
      <c r="R30" s="46"/>
      <c r="S30" s="46"/>
      <c r="T30" s="46"/>
      <c r="U30" s="46"/>
      <c r="V30" s="46"/>
      <c r="W30" s="48">
        <f>ROUND(BA94, 2)</f>
        <v>0</v>
      </c>
      <c r="X30" s="46"/>
      <c r="Y30" s="46"/>
      <c r="Z30" s="46"/>
      <c r="AA30" s="46"/>
      <c r="AB30" s="46"/>
      <c r="AC30" s="46"/>
      <c r="AD30" s="46"/>
      <c r="AE30" s="46"/>
      <c r="AF30" s="46"/>
      <c r="AG30" s="46"/>
      <c r="AH30" s="46"/>
      <c r="AI30" s="46"/>
      <c r="AJ30" s="46"/>
      <c r="AK30" s="48">
        <f>ROUND(AW94, 2)</f>
        <v>0</v>
      </c>
      <c r="AL30" s="46"/>
      <c r="AM30" s="46"/>
      <c r="AN30" s="46"/>
      <c r="AO30" s="46"/>
      <c r="AP30" s="46"/>
      <c r="AQ30" s="46"/>
      <c r="AR30" s="49"/>
      <c r="BE30" s="50"/>
    </row>
    <row r="31" hidden="1" s="3" customFormat="1" ht="14.4" customHeight="1">
      <c r="A31" s="3"/>
      <c r="B31" s="45"/>
      <c r="C31" s="46"/>
      <c r="D31" s="46"/>
      <c r="E31" s="46"/>
      <c r="F31" s="31" t="s">
        <v>45</v>
      </c>
      <c r="G31" s="46"/>
      <c r="H31" s="46"/>
      <c r="I31" s="46"/>
      <c r="J31" s="46"/>
      <c r="K31" s="46"/>
      <c r="L31" s="47">
        <v>0.20999999999999999</v>
      </c>
      <c r="M31" s="46"/>
      <c r="N31" s="46"/>
      <c r="O31" s="46"/>
      <c r="P31" s="46"/>
      <c r="Q31" s="46"/>
      <c r="R31" s="46"/>
      <c r="S31" s="46"/>
      <c r="T31" s="46"/>
      <c r="U31" s="46"/>
      <c r="V31" s="46"/>
      <c r="W31" s="48">
        <f>ROUND(BB94, 2)</f>
        <v>0</v>
      </c>
      <c r="X31" s="46"/>
      <c r="Y31" s="46"/>
      <c r="Z31" s="46"/>
      <c r="AA31" s="46"/>
      <c r="AB31" s="46"/>
      <c r="AC31" s="46"/>
      <c r="AD31" s="46"/>
      <c r="AE31" s="46"/>
      <c r="AF31" s="46"/>
      <c r="AG31" s="46"/>
      <c r="AH31" s="46"/>
      <c r="AI31" s="46"/>
      <c r="AJ31" s="46"/>
      <c r="AK31" s="48">
        <v>0</v>
      </c>
      <c r="AL31" s="46"/>
      <c r="AM31" s="46"/>
      <c r="AN31" s="46"/>
      <c r="AO31" s="46"/>
      <c r="AP31" s="46"/>
      <c r="AQ31" s="46"/>
      <c r="AR31" s="49"/>
      <c r="BE31" s="50"/>
    </row>
    <row r="32" hidden="1" s="3" customFormat="1" ht="14.4" customHeight="1">
      <c r="A32" s="3"/>
      <c r="B32" s="45"/>
      <c r="C32" s="46"/>
      <c r="D32" s="46"/>
      <c r="E32" s="46"/>
      <c r="F32" s="31" t="s">
        <v>46</v>
      </c>
      <c r="G32" s="46"/>
      <c r="H32" s="46"/>
      <c r="I32" s="46"/>
      <c r="J32" s="46"/>
      <c r="K32" s="46"/>
      <c r="L32" s="47">
        <v>0.12</v>
      </c>
      <c r="M32" s="46"/>
      <c r="N32" s="46"/>
      <c r="O32" s="46"/>
      <c r="P32" s="46"/>
      <c r="Q32" s="46"/>
      <c r="R32" s="46"/>
      <c r="S32" s="46"/>
      <c r="T32" s="46"/>
      <c r="U32" s="46"/>
      <c r="V32" s="46"/>
      <c r="W32" s="48">
        <f>ROUND(BC94, 2)</f>
        <v>0</v>
      </c>
      <c r="X32" s="46"/>
      <c r="Y32" s="46"/>
      <c r="Z32" s="46"/>
      <c r="AA32" s="46"/>
      <c r="AB32" s="46"/>
      <c r="AC32" s="46"/>
      <c r="AD32" s="46"/>
      <c r="AE32" s="46"/>
      <c r="AF32" s="46"/>
      <c r="AG32" s="46"/>
      <c r="AH32" s="46"/>
      <c r="AI32" s="46"/>
      <c r="AJ32" s="46"/>
      <c r="AK32" s="48">
        <v>0</v>
      </c>
      <c r="AL32" s="46"/>
      <c r="AM32" s="46"/>
      <c r="AN32" s="46"/>
      <c r="AO32" s="46"/>
      <c r="AP32" s="46"/>
      <c r="AQ32" s="46"/>
      <c r="AR32" s="49"/>
      <c r="BE32" s="50"/>
    </row>
    <row r="33" hidden="1" s="3" customFormat="1" ht="14.4" customHeight="1">
      <c r="A33" s="3"/>
      <c r="B33" s="45"/>
      <c r="C33" s="46"/>
      <c r="D33" s="46"/>
      <c r="E33" s="46"/>
      <c r="F33" s="31" t="s">
        <v>47</v>
      </c>
      <c r="G33" s="46"/>
      <c r="H33" s="46"/>
      <c r="I33" s="46"/>
      <c r="J33" s="46"/>
      <c r="K33" s="46"/>
      <c r="L33" s="47">
        <v>0</v>
      </c>
      <c r="M33" s="46"/>
      <c r="N33" s="46"/>
      <c r="O33" s="46"/>
      <c r="P33" s="46"/>
      <c r="Q33" s="46"/>
      <c r="R33" s="46"/>
      <c r="S33" s="46"/>
      <c r="T33" s="46"/>
      <c r="U33" s="46"/>
      <c r="V33" s="46"/>
      <c r="W33" s="48">
        <f>ROUND(BD94, 2)</f>
        <v>0</v>
      </c>
      <c r="X33" s="46"/>
      <c r="Y33" s="46"/>
      <c r="Z33" s="46"/>
      <c r="AA33" s="46"/>
      <c r="AB33" s="46"/>
      <c r="AC33" s="46"/>
      <c r="AD33" s="46"/>
      <c r="AE33" s="46"/>
      <c r="AF33" s="46"/>
      <c r="AG33" s="46"/>
      <c r="AH33" s="46"/>
      <c r="AI33" s="46"/>
      <c r="AJ33" s="46"/>
      <c r="AK33" s="48">
        <v>0</v>
      </c>
      <c r="AL33" s="46"/>
      <c r="AM33" s="46"/>
      <c r="AN33" s="46"/>
      <c r="AO33" s="46"/>
      <c r="AP33" s="46"/>
      <c r="AQ33" s="46"/>
      <c r="AR33" s="49"/>
      <c r="BE33" s="50"/>
    </row>
    <row r="34" s="2" customFormat="1" ht="6.96" customHeight="1">
      <c r="A34" s="37"/>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43"/>
      <c r="BE34" s="30"/>
    </row>
    <row r="35" s="2" customFormat="1" ht="25.92" customHeight="1">
      <c r="A35" s="37"/>
      <c r="B35" s="38"/>
      <c r="C35" s="51"/>
      <c r="D35" s="52" t="s">
        <v>48</v>
      </c>
      <c r="E35" s="53"/>
      <c r="F35" s="53"/>
      <c r="G35" s="53"/>
      <c r="H35" s="53"/>
      <c r="I35" s="53"/>
      <c r="J35" s="53"/>
      <c r="K35" s="53"/>
      <c r="L35" s="53"/>
      <c r="M35" s="53"/>
      <c r="N35" s="53"/>
      <c r="O35" s="53"/>
      <c r="P35" s="53"/>
      <c r="Q35" s="53"/>
      <c r="R35" s="53"/>
      <c r="S35" s="53"/>
      <c r="T35" s="54" t="s">
        <v>49</v>
      </c>
      <c r="U35" s="53"/>
      <c r="V35" s="53"/>
      <c r="W35" s="53"/>
      <c r="X35" s="55" t="s">
        <v>50</v>
      </c>
      <c r="Y35" s="53"/>
      <c r="Z35" s="53"/>
      <c r="AA35" s="53"/>
      <c r="AB35" s="53"/>
      <c r="AC35" s="53"/>
      <c r="AD35" s="53"/>
      <c r="AE35" s="53"/>
      <c r="AF35" s="53"/>
      <c r="AG35" s="53"/>
      <c r="AH35" s="53"/>
      <c r="AI35" s="53"/>
      <c r="AJ35" s="53"/>
      <c r="AK35" s="56">
        <f>SUM(AK26:AK33)</f>
        <v>0</v>
      </c>
      <c r="AL35" s="53"/>
      <c r="AM35" s="53"/>
      <c r="AN35" s="53"/>
      <c r="AO35" s="57"/>
      <c r="AP35" s="51"/>
      <c r="AQ35" s="51"/>
      <c r="AR35" s="43"/>
      <c r="BE35" s="37"/>
    </row>
    <row r="36" s="2" customFormat="1" ht="6.96" customHeight="1">
      <c r="A36" s="37"/>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3"/>
      <c r="BE36" s="37"/>
    </row>
    <row r="37" s="2" customFormat="1" ht="14.4" customHeight="1">
      <c r="A37" s="37"/>
      <c r="B37" s="38"/>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43"/>
      <c r="BE37" s="37"/>
    </row>
    <row r="38" s="1" customFormat="1" ht="14.4" customHeight="1">
      <c r="B38" s="20"/>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19"/>
    </row>
    <row r="39" s="1" customFormat="1" ht="14.4" customHeight="1">
      <c r="B39" s="20"/>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19"/>
    </row>
    <row r="40" s="1" customFormat="1" ht="14.4" customHeight="1">
      <c r="B40" s="20"/>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19"/>
    </row>
    <row r="41" s="1" customFormat="1" ht="14.4" customHeight="1">
      <c r="B41" s="20"/>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19"/>
    </row>
    <row r="42" s="1" customFormat="1" ht="14.4" customHeight="1">
      <c r="B42" s="20"/>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19"/>
    </row>
    <row r="43" s="1" customFormat="1" ht="14.4" customHeight="1">
      <c r="B43" s="20"/>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19"/>
    </row>
    <row r="44" s="1" customFormat="1" ht="14.4" customHeight="1">
      <c r="B44" s="20"/>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19"/>
    </row>
    <row r="45" s="1" customFormat="1" ht="14.4" customHeight="1">
      <c r="B45" s="20"/>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19"/>
    </row>
    <row r="46" s="1" customFormat="1" ht="14.4" customHeight="1">
      <c r="B46" s="20"/>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19"/>
    </row>
    <row r="47" s="1" customFormat="1" ht="14.4" customHeight="1">
      <c r="B47" s="20"/>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19"/>
    </row>
    <row r="48" s="1" customFormat="1" ht="14.4" customHeight="1">
      <c r="B48" s="20"/>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19"/>
    </row>
    <row r="49" s="2" customFormat="1" ht="14.4" customHeight="1">
      <c r="B49" s="58"/>
      <c r="C49" s="59"/>
      <c r="D49" s="60" t="s">
        <v>51</v>
      </c>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0" t="s">
        <v>52</v>
      </c>
      <c r="AI49" s="61"/>
      <c r="AJ49" s="61"/>
      <c r="AK49" s="61"/>
      <c r="AL49" s="61"/>
      <c r="AM49" s="61"/>
      <c r="AN49" s="61"/>
      <c r="AO49" s="61"/>
      <c r="AP49" s="59"/>
      <c r="AQ49" s="59"/>
      <c r="AR49" s="62"/>
    </row>
    <row r="50">
      <c r="B50" s="20"/>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19"/>
    </row>
    <row r="51">
      <c r="B51" s="20"/>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19"/>
    </row>
    <row r="52">
      <c r="B52" s="20"/>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19"/>
    </row>
    <row r="53">
      <c r="B53" s="20"/>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19"/>
    </row>
    <row r="54">
      <c r="B54" s="20"/>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19"/>
    </row>
    <row r="55">
      <c r="B55" s="20"/>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19"/>
    </row>
    <row r="56">
      <c r="B56" s="20"/>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19"/>
    </row>
    <row r="57">
      <c r="B57" s="20"/>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19"/>
    </row>
    <row r="58">
      <c r="B58" s="20"/>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19"/>
    </row>
    <row r="59">
      <c r="B59" s="20"/>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19"/>
    </row>
    <row r="60" s="2" customFormat="1">
      <c r="A60" s="37"/>
      <c r="B60" s="38"/>
      <c r="C60" s="39"/>
      <c r="D60" s="63" t="s">
        <v>53</v>
      </c>
      <c r="E60" s="41"/>
      <c r="F60" s="41"/>
      <c r="G60" s="41"/>
      <c r="H60" s="41"/>
      <c r="I60" s="41"/>
      <c r="J60" s="41"/>
      <c r="K60" s="41"/>
      <c r="L60" s="41"/>
      <c r="M60" s="41"/>
      <c r="N60" s="41"/>
      <c r="O60" s="41"/>
      <c r="P60" s="41"/>
      <c r="Q60" s="41"/>
      <c r="R60" s="41"/>
      <c r="S60" s="41"/>
      <c r="T60" s="41"/>
      <c r="U60" s="41"/>
      <c r="V60" s="63" t="s">
        <v>54</v>
      </c>
      <c r="W60" s="41"/>
      <c r="X60" s="41"/>
      <c r="Y60" s="41"/>
      <c r="Z60" s="41"/>
      <c r="AA60" s="41"/>
      <c r="AB60" s="41"/>
      <c r="AC60" s="41"/>
      <c r="AD60" s="41"/>
      <c r="AE60" s="41"/>
      <c r="AF60" s="41"/>
      <c r="AG60" s="41"/>
      <c r="AH60" s="63" t="s">
        <v>53</v>
      </c>
      <c r="AI60" s="41"/>
      <c r="AJ60" s="41"/>
      <c r="AK60" s="41"/>
      <c r="AL60" s="41"/>
      <c r="AM60" s="63" t="s">
        <v>54</v>
      </c>
      <c r="AN60" s="41"/>
      <c r="AO60" s="41"/>
      <c r="AP60" s="39"/>
      <c r="AQ60" s="39"/>
      <c r="AR60" s="43"/>
      <c r="BE60" s="37"/>
    </row>
    <row r="61">
      <c r="B61" s="20"/>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19"/>
    </row>
    <row r="62">
      <c r="B62" s="20"/>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19"/>
    </row>
    <row r="63">
      <c r="B63" s="20"/>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19"/>
    </row>
    <row r="64" s="2" customFormat="1">
      <c r="A64" s="37"/>
      <c r="B64" s="38"/>
      <c r="C64" s="39"/>
      <c r="D64" s="60" t="s">
        <v>55</v>
      </c>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0" t="s">
        <v>56</v>
      </c>
      <c r="AI64" s="64"/>
      <c r="AJ64" s="64"/>
      <c r="AK64" s="64"/>
      <c r="AL64" s="64"/>
      <c r="AM64" s="64"/>
      <c r="AN64" s="64"/>
      <c r="AO64" s="64"/>
      <c r="AP64" s="39"/>
      <c r="AQ64" s="39"/>
      <c r="AR64" s="43"/>
      <c r="BE64" s="37"/>
    </row>
    <row r="65">
      <c r="B65" s="20"/>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19"/>
    </row>
    <row r="66">
      <c r="B66" s="20"/>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19"/>
    </row>
    <row r="67">
      <c r="B67" s="20"/>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19"/>
    </row>
    <row r="68">
      <c r="B68" s="2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19"/>
    </row>
    <row r="69">
      <c r="B69" s="20"/>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19"/>
    </row>
    <row r="70">
      <c r="B70" s="20"/>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19"/>
    </row>
    <row r="71">
      <c r="B71" s="20"/>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19"/>
    </row>
    <row r="72">
      <c r="B72" s="20"/>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19"/>
    </row>
    <row r="73">
      <c r="B73" s="20"/>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19"/>
    </row>
    <row r="74">
      <c r="B74" s="20"/>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19"/>
    </row>
    <row r="75" s="2" customFormat="1">
      <c r="A75" s="37"/>
      <c r="B75" s="38"/>
      <c r="C75" s="39"/>
      <c r="D75" s="63" t="s">
        <v>53</v>
      </c>
      <c r="E75" s="41"/>
      <c r="F75" s="41"/>
      <c r="G75" s="41"/>
      <c r="H75" s="41"/>
      <c r="I75" s="41"/>
      <c r="J75" s="41"/>
      <c r="K75" s="41"/>
      <c r="L75" s="41"/>
      <c r="M75" s="41"/>
      <c r="N75" s="41"/>
      <c r="O75" s="41"/>
      <c r="P75" s="41"/>
      <c r="Q75" s="41"/>
      <c r="R75" s="41"/>
      <c r="S75" s="41"/>
      <c r="T75" s="41"/>
      <c r="U75" s="41"/>
      <c r="V75" s="63" t="s">
        <v>54</v>
      </c>
      <c r="W75" s="41"/>
      <c r="X75" s="41"/>
      <c r="Y75" s="41"/>
      <c r="Z75" s="41"/>
      <c r="AA75" s="41"/>
      <c r="AB75" s="41"/>
      <c r="AC75" s="41"/>
      <c r="AD75" s="41"/>
      <c r="AE75" s="41"/>
      <c r="AF75" s="41"/>
      <c r="AG75" s="41"/>
      <c r="AH75" s="63" t="s">
        <v>53</v>
      </c>
      <c r="AI75" s="41"/>
      <c r="AJ75" s="41"/>
      <c r="AK75" s="41"/>
      <c r="AL75" s="41"/>
      <c r="AM75" s="63" t="s">
        <v>54</v>
      </c>
      <c r="AN75" s="41"/>
      <c r="AO75" s="41"/>
      <c r="AP75" s="39"/>
      <c r="AQ75" s="39"/>
      <c r="AR75" s="43"/>
      <c r="BE75" s="37"/>
    </row>
    <row r="76" s="2" customFormat="1">
      <c r="A76" s="37"/>
      <c r="B76" s="38"/>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43"/>
      <c r="BE76" s="37"/>
    </row>
    <row r="77" s="2" customFormat="1" ht="6.96" customHeight="1">
      <c r="A77" s="37"/>
      <c r="B77" s="65"/>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43"/>
      <c r="BE77" s="37"/>
    </row>
    <row r="81" s="2" customFormat="1" ht="6.96" customHeight="1">
      <c r="A81" s="37"/>
      <c r="B81" s="67"/>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43"/>
      <c r="BE81" s="37"/>
    </row>
    <row r="82" s="2" customFormat="1" ht="24.96" customHeight="1">
      <c r="A82" s="37"/>
      <c r="B82" s="38"/>
      <c r="C82" s="22" t="s">
        <v>57</v>
      </c>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43"/>
      <c r="BE82" s="37"/>
    </row>
    <row r="83" s="2" customFormat="1" ht="6.96" customHeight="1">
      <c r="A83" s="37"/>
      <c r="B83" s="38"/>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43"/>
      <c r="BE83" s="37"/>
    </row>
    <row r="84" s="4" customFormat="1" ht="12" customHeight="1">
      <c r="A84" s="4"/>
      <c r="B84" s="69"/>
      <c r="C84" s="31" t="s">
        <v>13</v>
      </c>
      <c r="D84" s="70"/>
      <c r="E84" s="70"/>
      <c r="F84" s="70"/>
      <c r="G84" s="70"/>
      <c r="H84" s="70"/>
      <c r="I84" s="70"/>
      <c r="J84" s="70"/>
      <c r="K84" s="70"/>
      <c r="L84" s="70" t="str">
        <f>K5</f>
        <v>05022026</v>
      </c>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1"/>
      <c r="BE84" s="4"/>
    </row>
    <row r="85" s="5" customFormat="1" ht="36.96" customHeight="1">
      <c r="A85" s="5"/>
      <c r="B85" s="72"/>
      <c r="C85" s="73" t="s">
        <v>16</v>
      </c>
      <c r="D85" s="74"/>
      <c r="E85" s="74"/>
      <c r="F85" s="74"/>
      <c r="G85" s="74"/>
      <c r="H85" s="74"/>
      <c r="I85" s="74"/>
      <c r="J85" s="74"/>
      <c r="K85" s="74"/>
      <c r="L85" s="75" t="str">
        <f>K6</f>
        <v>Rekonstrukce bytu ul. Hlavní 800/67</v>
      </c>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6"/>
      <c r="BE85" s="5"/>
    </row>
    <row r="86" s="2" customFormat="1" ht="6.96" customHeight="1">
      <c r="A86" s="37"/>
      <c r="B86" s="38"/>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43"/>
      <c r="BE86" s="37"/>
    </row>
    <row r="87" s="2" customFormat="1" ht="12" customHeight="1">
      <c r="A87" s="37"/>
      <c r="B87" s="38"/>
      <c r="C87" s="31" t="s">
        <v>20</v>
      </c>
      <c r="D87" s="39"/>
      <c r="E87" s="39"/>
      <c r="F87" s="39"/>
      <c r="G87" s="39"/>
      <c r="H87" s="39"/>
      <c r="I87" s="39"/>
      <c r="J87" s="39"/>
      <c r="K87" s="39"/>
      <c r="L87" s="77" t="str">
        <f>IF(K8="","",K8)</f>
        <v>Hlavní 800/67, 363 01 Ostrov</v>
      </c>
      <c r="M87" s="39"/>
      <c r="N87" s="39"/>
      <c r="O87" s="39"/>
      <c r="P87" s="39"/>
      <c r="Q87" s="39"/>
      <c r="R87" s="39"/>
      <c r="S87" s="39"/>
      <c r="T87" s="39"/>
      <c r="U87" s="39"/>
      <c r="V87" s="39"/>
      <c r="W87" s="39"/>
      <c r="X87" s="39"/>
      <c r="Y87" s="39"/>
      <c r="Z87" s="39"/>
      <c r="AA87" s="39"/>
      <c r="AB87" s="39"/>
      <c r="AC87" s="39"/>
      <c r="AD87" s="39"/>
      <c r="AE87" s="39"/>
      <c r="AF87" s="39"/>
      <c r="AG87" s="39"/>
      <c r="AH87" s="39"/>
      <c r="AI87" s="31" t="s">
        <v>22</v>
      </c>
      <c r="AJ87" s="39"/>
      <c r="AK87" s="39"/>
      <c r="AL87" s="39"/>
      <c r="AM87" s="78" t="str">
        <f>IF(AN8= "","",AN8)</f>
        <v>7. 1. 2025</v>
      </c>
      <c r="AN87" s="78"/>
      <c r="AO87" s="39"/>
      <c r="AP87" s="39"/>
      <c r="AQ87" s="39"/>
      <c r="AR87" s="43"/>
      <c r="BE87" s="37"/>
    </row>
    <row r="88" s="2" customFormat="1" ht="6.96" customHeight="1">
      <c r="A88" s="37"/>
      <c r="B88" s="38"/>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43"/>
      <c r="BE88" s="37"/>
    </row>
    <row r="89" s="2" customFormat="1" ht="15.15" customHeight="1">
      <c r="A89" s="37"/>
      <c r="B89" s="38"/>
      <c r="C89" s="31" t="s">
        <v>24</v>
      </c>
      <c r="D89" s="39"/>
      <c r="E89" s="39"/>
      <c r="F89" s="39"/>
      <c r="G89" s="39"/>
      <c r="H89" s="39"/>
      <c r="I89" s="39"/>
      <c r="J89" s="39"/>
      <c r="K89" s="39"/>
      <c r="L89" s="70" t="str">
        <f>IF(E11= "","",E11)</f>
        <v>Městský úřad Ostrov</v>
      </c>
      <c r="M89" s="39"/>
      <c r="N89" s="39"/>
      <c r="O89" s="39"/>
      <c r="P89" s="39"/>
      <c r="Q89" s="39"/>
      <c r="R89" s="39"/>
      <c r="S89" s="39"/>
      <c r="T89" s="39"/>
      <c r="U89" s="39"/>
      <c r="V89" s="39"/>
      <c r="W89" s="39"/>
      <c r="X89" s="39"/>
      <c r="Y89" s="39"/>
      <c r="Z89" s="39"/>
      <c r="AA89" s="39"/>
      <c r="AB89" s="39"/>
      <c r="AC89" s="39"/>
      <c r="AD89" s="39"/>
      <c r="AE89" s="39"/>
      <c r="AF89" s="39"/>
      <c r="AG89" s="39"/>
      <c r="AH89" s="39"/>
      <c r="AI89" s="31" t="s">
        <v>32</v>
      </c>
      <c r="AJ89" s="39"/>
      <c r="AK89" s="39"/>
      <c r="AL89" s="39"/>
      <c r="AM89" s="79" t="str">
        <f>IF(E17="","",E17)</f>
        <v xml:space="preserve"> </v>
      </c>
      <c r="AN89" s="70"/>
      <c r="AO89" s="70"/>
      <c r="AP89" s="70"/>
      <c r="AQ89" s="39"/>
      <c r="AR89" s="43"/>
      <c r="AS89" s="80" t="s">
        <v>58</v>
      </c>
      <c r="AT89" s="81"/>
      <c r="AU89" s="82"/>
      <c r="AV89" s="82"/>
      <c r="AW89" s="82"/>
      <c r="AX89" s="82"/>
      <c r="AY89" s="82"/>
      <c r="AZ89" s="82"/>
      <c r="BA89" s="82"/>
      <c r="BB89" s="82"/>
      <c r="BC89" s="82"/>
      <c r="BD89" s="83"/>
      <c r="BE89" s="37"/>
    </row>
    <row r="90" s="2" customFormat="1" ht="15.15" customHeight="1">
      <c r="A90" s="37"/>
      <c r="B90" s="38"/>
      <c r="C90" s="31" t="s">
        <v>30</v>
      </c>
      <c r="D90" s="39"/>
      <c r="E90" s="39"/>
      <c r="F90" s="39"/>
      <c r="G90" s="39"/>
      <c r="H90" s="39"/>
      <c r="I90" s="39"/>
      <c r="J90" s="39"/>
      <c r="K90" s="39"/>
      <c r="L90" s="70" t="str">
        <f>IF(E14= "Vyplň údaj","",E14)</f>
        <v/>
      </c>
      <c r="M90" s="39"/>
      <c r="N90" s="39"/>
      <c r="O90" s="39"/>
      <c r="P90" s="39"/>
      <c r="Q90" s="39"/>
      <c r="R90" s="39"/>
      <c r="S90" s="39"/>
      <c r="T90" s="39"/>
      <c r="U90" s="39"/>
      <c r="V90" s="39"/>
      <c r="W90" s="39"/>
      <c r="X90" s="39"/>
      <c r="Y90" s="39"/>
      <c r="Z90" s="39"/>
      <c r="AA90" s="39"/>
      <c r="AB90" s="39"/>
      <c r="AC90" s="39"/>
      <c r="AD90" s="39"/>
      <c r="AE90" s="39"/>
      <c r="AF90" s="39"/>
      <c r="AG90" s="39"/>
      <c r="AH90" s="39"/>
      <c r="AI90" s="31" t="s">
        <v>35</v>
      </c>
      <c r="AJ90" s="39"/>
      <c r="AK90" s="39"/>
      <c r="AL90" s="39"/>
      <c r="AM90" s="79" t="str">
        <f>IF(E20="","",E20)</f>
        <v xml:space="preserve"> </v>
      </c>
      <c r="AN90" s="70"/>
      <c r="AO90" s="70"/>
      <c r="AP90" s="70"/>
      <c r="AQ90" s="39"/>
      <c r="AR90" s="43"/>
      <c r="AS90" s="84"/>
      <c r="AT90" s="85"/>
      <c r="AU90" s="86"/>
      <c r="AV90" s="86"/>
      <c r="AW90" s="86"/>
      <c r="AX90" s="86"/>
      <c r="AY90" s="86"/>
      <c r="AZ90" s="86"/>
      <c r="BA90" s="86"/>
      <c r="BB90" s="86"/>
      <c r="BC90" s="86"/>
      <c r="BD90" s="87"/>
      <c r="BE90" s="37"/>
    </row>
    <row r="91" s="2" customFormat="1" ht="10.8" customHeight="1">
      <c r="A91" s="37"/>
      <c r="B91" s="38"/>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43"/>
      <c r="AS91" s="88"/>
      <c r="AT91" s="89"/>
      <c r="AU91" s="90"/>
      <c r="AV91" s="90"/>
      <c r="AW91" s="90"/>
      <c r="AX91" s="90"/>
      <c r="AY91" s="90"/>
      <c r="AZ91" s="90"/>
      <c r="BA91" s="90"/>
      <c r="BB91" s="90"/>
      <c r="BC91" s="90"/>
      <c r="BD91" s="91"/>
      <c r="BE91" s="37"/>
    </row>
    <row r="92" s="2" customFormat="1" ht="29.28" customHeight="1">
      <c r="A92" s="37"/>
      <c r="B92" s="38"/>
      <c r="C92" s="92" t="s">
        <v>59</v>
      </c>
      <c r="D92" s="93"/>
      <c r="E92" s="93"/>
      <c r="F92" s="93"/>
      <c r="G92" s="93"/>
      <c r="H92" s="94"/>
      <c r="I92" s="95" t="s">
        <v>60</v>
      </c>
      <c r="J92" s="93"/>
      <c r="K92" s="93"/>
      <c r="L92" s="93"/>
      <c r="M92" s="93"/>
      <c r="N92" s="93"/>
      <c r="O92" s="93"/>
      <c r="P92" s="93"/>
      <c r="Q92" s="93"/>
      <c r="R92" s="93"/>
      <c r="S92" s="93"/>
      <c r="T92" s="93"/>
      <c r="U92" s="93"/>
      <c r="V92" s="93"/>
      <c r="W92" s="93"/>
      <c r="X92" s="93"/>
      <c r="Y92" s="93"/>
      <c r="Z92" s="93"/>
      <c r="AA92" s="93"/>
      <c r="AB92" s="93"/>
      <c r="AC92" s="93"/>
      <c r="AD92" s="93"/>
      <c r="AE92" s="93"/>
      <c r="AF92" s="93"/>
      <c r="AG92" s="96" t="s">
        <v>61</v>
      </c>
      <c r="AH92" s="93"/>
      <c r="AI92" s="93"/>
      <c r="AJ92" s="93"/>
      <c r="AK92" s="93"/>
      <c r="AL92" s="93"/>
      <c r="AM92" s="93"/>
      <c r="AN92" s="95" t="s">
        <v>62</v>
      </c>
      <c r="AO92" s="93"/>
      <c r="AP92" s="97"/>
      <c r="AQ92" s="98" t="s">
        <v>63</v>
      </c>
      <c r="AR92" s="43"/>
      <c r="AS92" s="99" t="s">
        <v>64</v>
      </c>
      <c r="AT92" s="100" t="s">
        <v>65</v>
      </c>
      <c r="AU92" s="100" t="s">
        <v>66</v>
      </c>
      <c r="AV92" s="100" t="s">
        <v>67</v>
      </c>
      <c r="AW92" s="100" t="s">
        <v>68</v>
      </c>
      <c r="AX92" s="100" t="s">
        <v>69</v>
      </c>
      <c r="AY92" s="100" t="s">
        <v>70</v>
      </c>
      <c r="AZ92" s="100" t="s">
        <v>71</v>
      </c>
      <c r="BA92" s="100" t="s">
        <v>72</v>
      </c>
      <c r="BB92" s="100" t="s">
        <v>73</v>
      </c>
      <c r="BC92" s="100" t="s">
        <v>74</v>
      </c>
      <c r="BD92" s="101" t="s">
        <v>75</v>
      </c>
      <c r="BE92" s="37"/>
    </row>
    <row r="93" s="2" customFormat="1" ht="10.8" customHeight="1">
      <c r="A93" s="37"/>
      <c r="B93" s="38"/>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43"/>
      <c r="AS93" s="102"/>
      <c r="AT93" s="103"/>
      <c r="AU93" s="103"/>
      <c r="AV93" s="103"/>
      <c r="AW93" s="103"/>
      <c r="AX93" s="103"/>
      <c r="AY93" s="103"/>
      <c r="AZ93" s="103"/>
      <c r="BA93" s="103"/>
      <c r="BB93" s="103"/>
      <c r="BC93" s="103"/>
      <c r="BD93" s="104"/>
      <c r="BE93" s="37"/>
    </row>
    <row r="94" s="6" customFormat="1" ht="32.4" customHeight="1">
      <c r="A94" s="6"/>
      <c r="B94" s="105"/>
      <c r="C94" s="106" t="s">
        <v>76</v>
      </c>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8">
        <f>ROUND(SUM(AG95:AG97),2)</f>
        <v>0</v>
      </c>
      <c r="AH94" s="108"/>
      <c r="AI94" s="108"/>
      <c r="AJ94" s="108"/>
      <c r="AK94" s="108"/>
      <c r="AL94" s="108"/>
      <c r="AM94" s="108"/>
      <c r="AN94" s="109">
        <f>SUM(AG94,AT94)</f>
        <v>0</v>
      </c>
      <c r="AO94" s="109"/>
      <c r="AP94" s="109"/>
      <c r="AQ94" s="110" t="s">
        <v>1</v>
      </c>
      <c r="AR94" s="111"/>
      <c r="AS94" s="112">
        <f>ROUND(SUM(AS95:AS97),2)</f>
        <v>0</v>
      </c>
      <c r="AT94" s="113">
        <f>ROUND(SUM(AV94:AW94),2)</f>
        <v>0</v>
      </c>
      <c r="AU94" s="114">
        <f>ROUND(SUM(AU95:AU97),5)</f>
        <v>0</v>
      </c>
      <c r="AV94" s="113">
        <f>ROUND(AZ94*L29,2)</f>
        <v>0</v>
      </c>
      <c r="AW94" s="113">
        <f>ROUND(BA94*L30,2)</f>
        <v>0</v>
      </c>
      <c r="AX94" s="113">
        <f>ROUND(BB94*L29,2)</f>
        <v>0</v>
      </c>
      <c r="AY94" s="113">
        <f>ROUND(BC94*L30,2)</f>
        <v>0</v>
      </c>
      <c r="AZ94" s="113">
        <f>ROUND(SUM(AZ95:AZ97),2)</f>
        <v>0</v>
      </c>
      <c r="BA94" s="113">
        <f>ROUND(SUM(BA95:BA97),2)</f>
        <v>0</v>
      </c>
      <c r="BB94" s="113">
        <f>ROUND(SUM(BB95:BB97),2)</f>
        <v>0</v>
      </c>
      <c r="BC94" s="113">
        <f>ROUND(SUM(BC95:BC97),2)</f>
        <v>0</v>
      </c>
      <c r="BD94" s="115">
        <f>ROUND(SUM(BD95:BD97),2)</f>
        <v>0</v>
      </c>
      <c r="BE94" s="6"/>
      <c r="BS94" s="116" t="s">
        <v>77</v>
      </c>
      <c r="BT94" s="116" t="s">
        <v>78</v>
      </c>
      <c r="BU94" s="117" t="s">
        <v>79</v>
      </c>
      <c r="BV94" s="116" t="s">
        <v>80</v>
      </c>
      <c r="BW94" s="116" t="s">
        <v>5</v>
      </c>
      <c r="BX94" s="116" t="s">
        <v>81</v>
      </c>
      <c r="CL94" s="116" t="s">
        <v>1</v>
      </c>
    </row>
    <row r="95" s="7" customFormat="1" ht="24.75" customHeight="1">
      <c r="A95" s="118" t="s">
        <v>82</v>
      </c>
      <c r="B95" s="119"/>
      <c r="C95" s="120"/>
      <c r="D95" s="121" t="s">
        <v>83</v>
      </c>
      <c r="E95" s="121"/>
      <c r="F95" s="121"/>
      <c r="G95" s="121"/>
      <c r="H95" s="121"/>
      <c r="I95" s="122"/>
      <c r="J95" s="121" t="s">
        <v>17</v>
      </c>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3">
        <f>'HSV a PSV - Rekonstrukce ...'!J30</f>
        <v>0</v>
      </c>
      <c r="AH95" s="122"/>
      <c r="AI95" s="122"/>
      <c r="AJ95" s="122"/>
      <c r="AK95" s="122"/>
      <c r="AL95" s="122"/>
      <c r="AM95" s="122"/>
      <c r="AN95" s="123">
        <f>SUM(AG95,AT95)</f>
        <v>0</v>
      </c>
      <c r="AO95" s="122"/>
      <c r="AP95" s="122"/>
      <c r="AQ95" s="124" t="s">
        <v>84</v>
      </c>
      <c r="AR95" s="125"/>
      <c r="AS95" s="126">
        <v>0</v>
      </c>
      <c r="AT95" s="127">
        <f>ROUND(SUM(AV95:AW95),2)</f>
        <v>0</v>
      </c>
      <c r="AU95" s="128">
        <f>'HSV a PSV - Rekonstrukce ...'!P144</f>
        <v>0</v>
      </c>
      <c r="AV95" s="127">
        <f>'HSV a PSV - Rekonstrukce ...'!J33</f>
        <v>0</v>
      </c>
      <c r="AW95" s="127">
        <f>'HSV a PSV - Rekonstrukce ...'!J34</f>
        <v>0</v>
      </c>
      <c r="AX95" s="127">
        <f>'HSV a PSV - Rekonstrukce ...'!J35</f>
        <v>0</v>
      </c>
      <c r="AY95" s="127">
        <f>'HSV a PSV - Rekonstrukce ...'!J36</f>
        <v>0</v>
      </c>
      <c r="AZ95" s="127">
        <f>'HSV a PSV - Rekonstrukce ...'!F33</f>
        <v>0</v>
      </c>
      <c r="BA95" s="127">
        <f>'HSV a PSV - Rekonstrukce ...'!F34</f>
        <v>0</v>
      </c>
      <c r="BB95" s="127">
        <f>'HSV a PSV - Rekonstrukce ...'!F35</f>
        <v>0</v>
      </c>
      <c r="BC95" s="127">
        <f>'HSV a PSV - Rekonstrukce ...'!F36</f>
        <v>0</v>
      </c>
      <c r="BD95" s="129">
        <f>'HSV a PSV - Rekonstrukce ...'!F37</f>
        <v>0</v>
      </c>
      <c r="BE95" s="7"/>
      <c r="BT95" s="130" t="s">
        <v>85</v>
      </c>
      <c r="BV95" s="130" t="s">
        <v>80</v>
      </c>
      <c r="BW95" s="130" t="s">
        <v>86</v>
      </c>
      <c r="BX95" s="130" t="s">
        <v>5</v>
      </c>
      <c r="CL95" s="130" t="s">
        <v>1</v>
      </c>
      <c r="CM95" s="130" t="s">
        <v>85</v>
      </c>
    </row>
    <row r="96" s="7" customFormat="1" ht="16.5" customHeight="1">
      <c r="A96" s="118" t="s">
        <v>82</v>
      </c>
      <c r="B96" s="119"/>
      <c r="C96" s="120"/>
      <c r="D96" s="121" t="s">
        <v>87</v>
      </c>
      <c r="E96" s="121"/>
      <c r="F96" s="121"/>
      <c r="G96" s="121"/>
      <c r="H96" s="121"/>
      <c r="I96" s="122"/>
      <c r="J96" s="121" t="s">
        <v>88</v>
      </c>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3">
        <f>'Objekt0 - SIP-Silnoproud'!J30</f>
        <v>0</v>
      </c>
      <c r="AH96" s="122"/>
      <c r="AI96" s="122"/>
      <c r="AJ96" s="122"/>
      <c r="AK96" s="122"/>
      <c r="AL96" s="122"/>
      <c r="AM96" s="122"/>
      <c r="AN96" s="123">
        <f>SUM(AG96,AT96)</f>
        <v>0</v>
      </c>
      <c r="AO96" s="122"/>
      <c r="AP96" s="122"/>
      <c r="AQ96" s="124" t="s">
        <v>84</v>
      </c>
      <c r="AR96" s="125"/>
      <c r="AS96" s="126">
        <v>0</v>
      </c>
      <c r="AT96" s="127">
        <f>ROUND(SUM(AV96:AW96),2)</f>
        <v>0</v>
      </c>
      <c r="AU96" s="128">
        <f>'Objekt0 - SIP-Silnoproud'!P133</f>
        <v>0</v>
      </c>
      <c r="AV96" s="127">
        <f>'Objekt0 - SIP-Silnoproud'!J33</f>
        <v>0</v>
      </c>
      <c r="AW96" s="127">
        <f>'Objekt0 - SIP-Silnoproud'!J34</f>
        <v>0</v>
      </c>
      <c r="AX96" s="127">
        <f>'Objekt0 - SIP-Silnoproud'!J35</f>
        <v>0</v>
      </c>
      <c r="AY96" s="127">
        <f>'Objekt0 - SIP-Silnoproud'!J36</f>
        <v>0</v>
      </c>
      <c r="AZ96" s="127">
        <f>'Objekt0 - SIP-Silnoproud'!F33</f>
        <v>0</v>
      </c>
      <c r="BA96" s="127">
        <f>'Objekt0 - SIP-Silnoproud'!F34</f>
        <v>0</v>
      </c>
      <c r="BB96" s="127">
        <f>'Objekt0 - SIP-Silnoproud'!F35</f>
        <v>0</v>
      </c>
      <c r="BC96" s="127">
        <f>'Objekt0 - SIP-Silnoproud'!F36</f>
        <v>0</v>
      </c>
      <c r="BD96" s="129">
        <f>'Objekt0 - SIP-Silnoproud'!F37</f>
        <v>0</v>
      </c>
      <c r="BE96" s="7"/>
      <c r="BT96" s="130" t="s">
        <v>85</v>
      </c>
      <c r="BV96" s="130" t="s">
        <v>80</v>
      </c>
      <c r="BW96" s="130" t="s">
        <v>89</v>
      </c>
      <c r="BX96" s="130" t="s">
        <v>5</v>
      </c>
      <c r="CL96" s="130" t="s">
        <v>1</v>
      </c>
      <c r="CM96" s="130" t="s">
        <v>85</v>
      </c>
    </row>
    <row r="97" s="7" customFormat="1" ht="16.5" customHeight="1">
      <c r="A97" s="118" t="s">
        <v>82</v>
      </c>
      <c r="B97" s="119"/>
      <c r="C97" s="120"/>
      <c r="D97" s="121" t="s">
        <v>90</v>
      </c>
      <c r="E97" s="121"/>
      <c r="F97" s="121"/>
      <c r="G97" s="121"/>
      <c r="H97" s="121"/>
      <c r="I97" s="122"/>
      <c r="J97" s="121" t="s">
        <v>91</v>
      </c>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3">
        <f>'Objekt1 - VRN-Vedlejší ro...'!J30</f>
        <v>0</v>
      </c>
      <c r="AH97" s="122"/>
      <c r="AI97" s="122"/>
      <c r="AJ97" s="122"/>
      <c r="AK97" s="122"/>
      <c r="AL97" s="122"/>
      <c r="AM97" s="122"/>
      <c r="AN97" s="123">
        <f>SUM(AG97,AT97)</f>
        <v>0</v>
      </c>
      <c r="AO97" s="122"/>
      <c r="AP97" s="122"/>
      <c r="AQ97" s="124" t="s">
        <v>84</v>
      </c>
      <c r="AR97" s="125"/>
      <c r="AS97" s="131">
        <v>0</v>
      </c>
      <c r="AT97" s="132">
        <f>ROUND(SUM(AV97:AW97),2)</f>
        <v>0</v>
      </c>
      <c r="AU97" s="133">
        <f>'Objekt1 - VRN-Vedlejší ro...'!P119</f>
        <v>0</v>
      </c>
      <c r="AV97" s="132">
        <f>'Objekt1 - VRN-Vedlejší ro...'!J33</f>
        <v>0</v>
      </c>
      <c r="AW97" s="132">
        <f>'Objekt1 - VRN-Vedlejší ro...'!J34</f>
        <v>0</v>
      </c>
      <c r="AX97" s="132">
        <f>'Objekt1 - VRN-Vedlejší ro...'!J35</f>
        <v>0</v>
      </c>
      <c r="AY97" s="132">
        <f>'Objekt1 - VRN-Vedlejší ro...'!J36</f>
        <v>0</v>
      </c>
      <c r="AZ97" s="132">
        <f>'Objekt1 - VRN-Vedlejší ro...'!F33</f>
        <v>0</v>
      </c>
      <c r="BA97" s="132">
        <f>'Objekt1 - VRN-Vedlejší ro...'!F34</f>
        <v>0</v>
      </c>
      <c r="BB97" s="132">
        <f>'Objekt1 - VRN-Vedlejší ro...'!F35</f>
        <v>0</v>
      </c>
      <c r="BC97" s="132">
        <f>'Objekt1 - VRN-Vedlejší ro...'!F36</f>
        <v>0</v>
      </c>
      <c r="BD97" s="134">
        <f>'Objekt1 - VRN-Vedlejší ro...'!F37</f>
        <v>0</v>
      </c>
      <c r="BE97" s="7"/>
      <c r="BT97" s="130" t="s">
        <v>85</v>
      </c>
      <c r="BV97" s="130" t="s">
        <v>80</v>
      </c>
      <c r="BW97" s="130" t="s">
        <v>92</v>
      </c>
      <c r="BX97" s="130" t="s">
        <v>5</v>
      </c>
      <c r="CL97" s="130" t="s">
        <v>1</v>
      </c>
      <c r="CM97" s="130" t="s">
        <v>85</v>
      </c>
    </row>
    <row r="98" s="2" customFormat="1" ht="30" customHeight="1">
      <c r="A98" s="37"/>
      <c r="B98" s="38"/>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43"/>
      <c r="AS98" s="37"/>
      <c r="AT98" s="37"/>
      <c r="AU98" s="37"/>
      <c r="AV98" s="37"/>
      <c r="AW98" s="37"/>
      <c r="AX98" s="37"/>
      <c r="AY98" s="37"/>
      <c r="AZ98" s="37"/>
      <c r="BA98" s="37"/>
      <c r="BB98" s="37"/>
      <c r="BC98" s="37"/>
      <c r="BD98" s="37"/>
      <c r="BE98" s="37"/>
    </row>
    <row r="99" s="2" customFormat="1" ht="6.96" customHeight="1">
      <c r="A99" s="37"/>
      <c r="B99" s="65"/>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43"/>
      <c r="AS99" s="37"/>
      <c r="AT99" s="37"/>
      <c r="AU99" s="37"/>
      <c r="AV99" s="37"/>
      <c r="AW99" s="37"/>
      <c r="AX99" s="37"/>
      <c r="AY99" s="37"/>
      <c r="AZ99" s="37"/>
      <c r="BA99" s="37"/>
      <c r="BB99" s="37"/>
      <c r="BC99" s="37"/>
      <c r="BD99" s="37"/>
      <c r="BE99" s="37"/>
    </row>
  </sheetData>
  <sheetProtection sheet="1" formatColumns="0" formatRows="0" objects="1" scenarios="1" spinCount="100000" saltValue="+AVnKG9bFE3FniUegsgT5gLSsysJY24d9oXlzyXSObZkdRVe5jz257Cv9XkiDXPvIK1pm9xdNnZUE9YpO8Ijcg==" hashValue="PNEjic+ONItucJBoeY/co9eUs56nZ581XE0ETwA1f9TP2W4BlOHz+Z22fMANJktIZ7VbeAYEVvCKnii8JVEc8g==" algorithmName="SHA-512" password="CC35"/>
  <mergeCells count="50">
    <mergeCell ref="BE5:BE34"/>
    <mergeCell ref="K5:AJ5"/>
    <mergeCell ref="K6:AJ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AK31:AO31"/>
    <mergeCell ref="L31:P31"/>
    <mergeCell ref="W32:AE32"/>
    <mergeCell ref="AK32:AO32"/>
    <mergeCell ref="L32:P32"/>
    <mergeCell ref="W33:AE33"/>
    <mergeCell ref="AK33:AO33"/>
    <mergeCell ref="L33:P33"/>
    <mergeCell ref="X35:AB35"/>
    <mergeCell ref="AK35:AO35"/>
    <mergeCell ref="L85:AJ85"/>
    <mergeCell ref="AM87:AN87"/>
    <mergeCell ref="AM89:AP89"/>
    <mergeCell ref="AS89:AT91"/>
    <mergeCell ref="AM90:AP90"/>
    <mergeCell ref="C92:G92"/>
    <mergeCell ref="I92:AF92"/>
    <mergeCell ref="AG92:AM92"/>
    <mergeCell ref="AN92:AP92"/>
    <mergeCell ref="AN95:AP95"/>
    <mergeCell ref="AG95:AM95"/>
    <mergeCell ref="D95:H95"/>
    <mergeCell ref="J95:AF95"/>
    <mergeCell ref="AN96:AP96"/>
    <mergeCell ref="AG96:AM96"/>
    <mergeCell ref="D96:H96"/>
    <mergeCell ref="J96:AF96"/>
    <mergeCell ref="AN97:AP97"/>
    <mergeCell ref="AG97:AM97"/>
    <mergeCell ref="D97:H97"/>
    <mergeCell ref="J97:AF97"/>
    <mergeCell ref="AG94:AM94"/>
    <mergeCell ref="AN94:AP94"/>
    <mergeCell ref="AR2:BE2"/>
  </mergeCells>
  <hyperlinks>
    <hyperlink ref="A95" location="'HSV a PSV - Rekonstrukce ...'!C2" display="/"/>
    <hyperlink ref="A96" location="'Objekt0 - SIP-Silnoproud'!C2" display="/"/>
    <hyperlink ref="A97" location="'Objekt1 - VRN-Vedlejší ro...'!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86</v>
      </c>
    </row>
    <row r="3" s="1" customFormat="1" ht="6.96" customHeight="1">
      <c r="B3" s="135"/>
      <c r="C3" s="136"/>
      <c r="D3" s="136"/>
      <c r="E3" s="136"/>
      <c r="F3" s="136"/>
      <c r="G3" s="136"/>
      <c r="H3" s="136"/>
      <c r="I3" s="136"/>
      <c r="J3" s="136"/>
      <c r="K3" s="136"/>
      <c r="L3" s="19"/>
      <c r="AT3" s="16" t="s">
        <v>85</v>
      </c>
    </row>
    <row r="4" s="1" customFormat="1" ht="24.96" customHeight="1">
      <c r="B4" s="19"/>
      <c r="D4" s="137" t="s">
        <v>93</v>
      </c>
      <c r="L4" s="19"/>
      <c r="M4" s="138" t="s">
        <v>10</v>
      </c>
      <c r="AT4" s="16" t="s">
        <v>4</v>
      </c>
    </row>
    <row r="5" s="1" customFormat="1" ht="6.96" customHeight="1">
      <c r="B5" s="19"/>
      <c r="L5" s="19"/>
    </row>
    <row r="6" s="1" customFormat="1" ht="12" customHeight="1">
      <c r="B6" s="19"/>
      <c r="D6" s="139" t="s">
        <v>16</v>
      </c>
      <c r="L6" s="19"/>
    </row>
    <row r="7" s="1" customFormat="1" ht="16.5" customHeight="1">
      <c r="B7" s="19"/>
      <c r="E7" s="140" t="str">
        <f>'Rekapitulace stavby'!K6</f>
        <v>Rekonstrukce bytu ul. Hlavní 800/67</v>
      </c>
      <c r="F7" s="139"/>
      <c r="G7" s="139"/>
      <c r="H7" s="139"/>
      <c r="L7" s="19"/>
    </row>
    <row r="8" s="2" customFormat="1" ht="12" customHeight="1">
      <c r="A8" s="37"/>
      <c r="B8" s="43"/>
      <c r="C8" s="37"/>
      <c r="D8" s="139" t="s">
        <v>94</v>
      </c>
      <c r="E8" s="37"/>
      <c r="F8" s="37"/>
      <c r="G8" s="37"/>
      <c r="H8" s="37"/>
      <c r="I8" s="37"/>
      <c r="J8" s="37"/>
      <c r="K8" s="37"/>
      <c r="L8" s="62"/>
      <c r="S8" s="37"/>
      <c r="T8" s="37"/>
      <c r="U8" s="37"/>
      <c r="V8" s="37"/>
      <c r="W8" s="37"/>
      <c r="X8" s="37"/>
      <c r="Y8" s="37"/>
      <c r="Z8" s="37"/>
      <c r="AA8" s="37"/>
      <c r="AB8" s="37"/>
      <c r="AC8" s="37"/>
      <c r="AD8" s="37"/>
      <c r="AE8" s="37"/>
    </row>
    <row r="9" s="2" customFormat="1" ht="16.5" customHeight="1">
      <c r="A9" s="37"/>
      <c r="B9" s="43"/>
      <c r="C9" s="37"/>
      <c r="D9" s="37"/>
      <c r="E9" s="141" t="s">
        <v>95</v>
      </c>
      <c r="F9" s="37"/>
      <c r="G9" s="37"/>
      <c r="H9" s="37"/>
      <c r="I9" s="37"/>
      <c r="J9" s="37"/>
      <c r="K9" s="37"/>
      <c r="L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62"/>
      <c r="S10" s="37"/>
      <c r="T10" s="37"/>
      <c r="U10" s="37"/>
      <c r="V10" s="37"/>
      <c r="W10" s="37"/>
      <c r="X10" s="37"/>
      <c r="Y10" s="37"/>
      <c r="Z10" s="37"/>
      <c r="AA10" s="37"/>
      <c r="AB10" s="37"/>
      <c r="AC10" s="37"/>
      <c r="AD10" s="37"/>
      <c r="AE10" s="37"/>
    </row>
    <row r="11" s="2" customFormat="1" ht="12" customHeight="1">
      <c r="A11" s="37"/>
      <c r="B11" s="43"/>
      <c r="C11" s="37"/>
      <c r="D11" s="139" t="s">
        <v>18</v>
      </c>
      <c r="E11" s="37"/>
      <c r="F11" s="142" t="s">
        <v>1</v>
      </c>
      <c r="G11" s="37"/>
      <c r="H11" s="37"/>
      <c r="I11" s="139" t="s">
        <v>19</v>
      </c>
      <c r="J11" s="142" t="s">
        <v>1</v>
      </c>
      <c r="K11" s="37"/>
      <c r="L11" s="62"/>
      <c r="S11" s="37"/>
      <c r="T11" s="37"/>
      <c r="U11" s="37"/>
      <c r="V11" s="37"/>
      <c r="W11" s="37"/>
      <c r="X11" s="37"/>
      <c r="Y11" s="37"/>
      <c r="Z11" s="37"/>
      <c r="AA11" s="37"/>
      <c r="AB11" s="37"/>
      <c r="AC11" s="37"/>
      <c r="AD11" s="37"/>
      <c r="AE11" s="37"/>
    </row>
    <row r="12" s="2" customFormat="1" ht="12" customHeight="1">
      <c r="A12" s="37"/>
      <c r="B12" s="43"/>
      <c r="C12" s="37"/>
      <c r="D12" s="139" t="s">
        <v>20</v>
      </c>
      <c r="E12" s="37"/>
      <c r="F12" s="142" t="s">
        <v>96</v>
      </c>
      <c r="G12" s="37"/>
      <c r="H12" s="37"/>
      <c r="I12" s="139" t="s">
        <v>22</v>
      </c>
      <c r="J12" s="143" t="str">
        <f>'Rekapitulace stavby'!AN8</f>
        <v>7. 1. 2025</v>
      </c>
      <c r="K12" s="37"/>
      <c r="L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62"/>
      <c r="S13" s="37"/>
      <c r="T13" s="37"/>
      <c r="U13" s="37"/>
      <c r="V13" s="37"/>
      <c r="W13" s="37"/>
      <c r="X13" s="37"/>
      <c r="Y13" s="37"/>
      <c r="Z13" s="37"/>
      <c r="AA13" s="37"/>
      <c r="AB13" s="37"/>
      <c r="AC13" s="37"/>
      <c r="AD13" s="37"/>
      <c r="AE13" s="37"/>
    </row>
    <row r="14" s="2" customFormat="1" ht="12" customHeight="1">
      <c r="A14" s="37"/>
      <c r="B14" s="43"/>
      <c r="C14" s="37"/>
      <c r="D14" s="139" t="s">
        <v>24</v>
      </c>
      <c r="E14" s="37"/>
      <c r="F14" s="37"/>
      <c r="G14" s="37"/>
      <c r="H14" s="37"/>
      <c r="I14" s="139" t="s">
        <v>25</v>
      </c>
      <c r="J14" s="142" t="s">
        <v>26</v>
      </c>
      <c r="K14" s="37"/>
      <c r="L14" s="62"/>
      <c r="S14" s="37"/>
      <c r="T14" s="37"/>
      <c r="U14" s="37"/>
      <c r="V14" s="37"/>
      <c r="W14" s="37"/>
      <c r="X14" s="37"/>
      <c r="Y14" s="37"/>
      <c r="Z14" s="37"/>
      <c r="AA14" s="37"/>
      <c r="AB14" s="37"/>
      <c r="AC14" s="37"/>
      <c r="AD14" s="37"/>
      <c r="AE14" s="37"/>
    </row>
    <row r="15" s="2" customFormat="1" ht="18" customHeight="1">
      <c r="A15" s="37"/>
      <c r="B15" s="43"/>
      <c r="C15" s="37"/>
      <c r="D15" s="37"/>
      <c r="E15" s="142" t="s">
        <v>27</v>
      </c>
      <c r="F15" s="37"/>
      <c r="G15" s="37"/>
      <c r="H15" s="37"/>
      <c r="I15" s="139" t="s">
        <v>28</v>
      </c>
      <c r="J15" s="142" t="s">
        <v>29</v>
      </c>
      <c r="K15" s="37"/>
      <c r="L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62"/>
      <c r="S16" s="37"/>
      <c r="T16" s="37"/>
      <c r="U16" s="37"/>
      <c r="V16" s="37"/>
      <c r="W16" s="37"/>
      <c r="X16" s="37"/>
      <c r="Y16" s="37"/>
      <c r="Z16" s="37"/>
      <c r="AA16" s="37"/>
      <c r="AB16" s="37"/>
      <c r="AC16" s="37"/>
      <c r="AD16" s="37"/>
      <c r="AE16" s="37"/>
    </row>
    <row r="17" s="2" customFormat="1" ht="12" customHeight="1">
      <c r="A17" s="37"/>
      <c r="B17" s="43"/>
      <c r="C17" s="37"/>
      <c r="D17" s="139" t="s">
        <v>30</v>
      </c>
      <c r="E17" s="37"/>
      <c r="F17" s="37"/>
      <c r="G17" s="37"/>
      <c r="H17" s="37"/>
      <c r="I17" s="139" t="s">
        <v>25</v>
      </c>
      <c r="J17" s="32" t="str">
        <f>'Rekapitulace stavby'!AN13</f>
        <v>Vyplň údaj</v>
      </c>
      <c r="K17" s="37"/>
      <c r="L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2"/>
      <c r="G18" s="142"/>
      <c r="H18" s="142"/>
      <c r="I18" s="139" t="s">
        <v>28</v>
      </c>
      <c r="J18" s="32" t="str">
        <f>'Rekapitulace stavby'!AN14</f>
        <v>Vyplň údaj</v>
      </c>
      <c r="K18" s="37"/>
      <c r="L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62"/>
      <c r="S19" s="37"/>
      <c r="T19" s="37"/>
      <c r="U19" s="37"/>
      <c r="V19" s="37"/>
      <c r="W19" s="37"/>
      <c r="X19" s="37"/>
      <c r="Y19" s="37"/>
      <c r="Z19" s="37"/>
      <c r="AA19" s="37"/>
      <c r="AB19" s="37"/>
      <c r="AC19" s="37"/>
      <c r="AD19" s="37"/>
      <c r="AE19" s="37"/>
    </row>
    <row r="20" s="2" customFormat="1" ht="12" customHeight="1">
      <c r="A20" s="37"/>
      <c r="B20" s="43"/>
      <c r="C20" s="37"/>
      <c r="D20" s="139" t="s">
        <v>32</v>
      </c>
      <c r="E20" s="37"/>
      <c r="F20" s="37"/>
      <c r="G20" s="37"/>
      <c r="H20" s="37"/>
      <c r="I20" s="139" t="s">
        <v>25</v>
      </c>
      <c r="J20" s="142" t="s">
        <v>1</v>
      </c>
      <c r="K20" s="37"/>
      <c r="L20" s="62"/>
      <c r="S20" s="37"/>
      <c r="T20" s="37"/>
      <c r="U20" s="37"/>
      <c r="V20" s="37"/>
      <c r="W20" s="37"/>
      <c r="X20" s="37"/>
      <c r="Y20" s="37"/>
      <c r="Z20" s="37"/>
      <c r="AA20" s="37"/>
      <c r="AB20" s="37"/>
      <c r="AC20" s="37"/>
      <c r="AD20" s="37"/>
      <c r="AE20" s="37"/>
    </row>
    <row r="21" s="2" customFormat="1" ht="18" customHeight="1">
      <c r="A21" s="37"/>
      <c r="B21" s="43"/>
      <c r="C21" s="37"/>
      <c r="D21" s="37"/>
      <c r="E21" s="142" t="s">
        <v>33</v>
      </c>
      <c r="F21" s="37"/>
      <c r="G21" s="37"/>
      <c r="H21" s="37"/>
      <c r="I21" s="139" t="s">
        <v>28</v>
      </c>
      <c r="J21" s="142" t="s">
        <v>1</v>
      </c>
      <c r="K21" s="37"/>
      <c r="L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62"/>
      <c r="S22" s="37"/>
      <c r="T22" s="37"/>
      <c r="U22" s="37"/>
      <c r="V22" s="37"/>
      <c r="W22" s="37"/>
      <c r="X22" s="37"/>
      <c r="Y22" s="37"/>
      <c r="Z22" s="37"/>
      <c r="AA22" s="37"/>
      <c r="AB22" s="37"/>
      <c r="AC22" s="37"/>
      <c r="AD22" s="37"/>
      <c r="AE22" s="37"/>
    </row>
    <row r="23" s="2" customFormat="1" ht="12" customHeight="1">
      <c r="A23" s="37"/>
      <c r="B23" s="43"/>
      <c r="C23" s="37"/>
      <c r="D23" s="139" t="s">
        <v>35</v>
      </c>
      <c r="E23" s="37"/>
      <c r="F23" s="37"/>
      <c r="G23" s="37"/>
      <c r="H23" s="37"/>
      <c r="I23" s="139" t="s">
        <v>25</v>
      </c>
      <c r="J23" s="142" t="s">
        <v>1</v>
      </c>
      <c r="K23" s="37"/>
      <c r="L23" s="62"/>
      <c r="S23" s="37"/>
      <c r="T23" s="37"/>
      <c r="U23" s="37"/>
      <c r="V23" s="37"/>
      <c r="W23" s="37"/>
      <c r="X23" s="37"/>
      <c r="Y23" s="37"/>
      <c r="Z23" s="37"/>
      <c r="AA23" s="37"/>
      <c r="AB23" s="37"/>
      <c r="AC23" s="37"/>
      <c r="AD23" s="37"/>
      <c r="AE23" s="37"/>
    </row>
    <row r="24" s="2" customFormat="1" ht="18" customHeight="1">
      <c r="A24" s="37"/>
      <c r="B24" s="43"/>
      <c r="C24" s="37"/>
      <c r="D24" s="37"/>
      <c r="E24" s="142" t="s">
        <v>33</v>
      </c>
      <c r="F24" s="37"/>
      <c r="G24" s="37"/>
      <c r="H24" s="37"/>
      <c r="I24" s="139" t="s">
        <v>28</v>
      </c>
      <c r="J24" s="142" t="s">
        <v>1</v>
      </c>
      <c r="K24" s="37"/>
      <c r="L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62"/>
      <c r="S25" s="37"/>
      <c r="T25" s="37"/>
      <c r="U25" s="37"/>
      <c r="V25" s="37"/>
      <c r="W25" s="37"/>
      <c r="X25" s="37"/>
      <c r="Y25" s="37"/>
      <c r="Z25" s="37"/>
      <c r="AA25" s="37"/>
      <c r="AB25" s="37"/>
      <c r="AC25" s="37"/>
      <c r="AD25" s="37"/>
      <c r="AE25" s="37"/>
    </row>
    <row r="26" s="2" customFormat="1" ht="12" customHeight="1">
      <c r="A26" s="37"/>
      <c r="B26" s="43"/>
      <c r="C26" s="37"/>
      <c r="D26" s="139" t="s">
        <v>36</v>
      </c>
      <c r="E26" s="37"/>
      <c r="F26" s="37"/>
      <c r="G26" s="37"/>
      <c r="H26" s="37"/>
      <c r="I26" s="37"/>
      <c r="J26" s="37"/>
      <c r="K26" s="37"/>
      <c r="L26" s="62"/>
      <c r="S26" s="37"/>
      <c r="T26" s="37"/>
      <c r="U26" s="37"/>
      <c r="V26" s="37"/>
      <c r="W26" s="37"/>
      <c r="X26" s="37"/>
      <c r="Y26" s="37"/>
      <c r="Z26" s="37"/>
      <c r="AA26" s="37"/>
      <c r="AB26" s="37"/>
      <c r="AC26" s="37"/>
      <c r="AD26" s="37"/>
      <c r="AE26" s="37"/>
    </row>
    <row r="27" s="8" customFormat="1" ht="16.5" customHeight="1">
      <c r="A27" s="144"/>
      <c r="B27" s="145"/>
      <c r="C27" s="144"/>
      <c r="D27" s="144"/>
      <c r="E27" s="146" t="s">
        <v>1</v>
      </c>
      <c r="F27" s="146"/>
      <c r="G27" s="146"/>
      <c r="H27" s="146"/>
      <c r="I27" s="144"/>
      <c r="J27" s="144"/>
      <c r="K27" s="144"/>
      <c r="L27" s="147"/>
      <c r="S27" s="144"/>
      <c r="T27" s="144"/>
      <c r="U27" s="144"/>
      <c r="V27" s="144"/>
      <c r="W27" s="144"/>
      <c r="X27" s="144"/>
      <c r="Y27" s="144"/>
      <c r="Z27" s="144"/>
      <c r="AA27" s="144"/>
      <c r="AB27" s="144"/>
      <c r="AC27" s="144"/>
      <c r="AD27" s="144"/>
      <c r="AE27" s="144"/>
    </row>
    <row r="28" s="2" customFormat="1" ht="6.96" customHeight="1">
      <c r="A28" s="37"/>
      <c r="B28" s="43"/>
      <c r="C28" s="37"/>
      <c r="D28" s="37"/>
      <c r="E28" s="37"/>
      <c r="F28" s="37"/>
      <c r="G28" s="37"/>
      <c r="H28" s="37"/>
      <c r="I28" s="37"/>
      <c r="J28" s="37"/>
      <c r="K28" s="37"/>
      <c r="L28" s="62"/>
      <c r="S28" s="37"/>
      <c r="T28" s="37"/>
      <c r="U28" s="37"/>
      <c r="V28" s="37"/>
      <c r="W28" s="37"/>
      <c r="X28" s="37"/>
      <c r="Y28" s="37"/>
      <c r="Z28" s="37"/>
      <c r="AA28" s="37"/>
      <c r="AB28" s="37"/>
      <c r="AC28" s="37"/>
      <c r="AD28" s="37"/>
      <c r="AE28" s="37"/>
    </row>
    <row r="29" s="2" customFormat="1" ht="6.96" customHeight="1">
      <c r="A29" s="37"/>
      <c r="B29" s="43"/>
      <c r="C29" s="37"/>
      <c r="D29" s="148"/>
      <c r="E29" s="148"/>
      <c r="F29" s="148"/>
      <c r="G29" s="148"/>
      <c r="H29" s="148"/>
      <c r="I29" s="148"/>
      <c r="J29" s="148"/>
      <c r="K29" s="148"/>
      <c r="L29" s="62"/>
      <c r="S29" s="37"/>
      <c r="T29" s="37"/>
      <c r="U29" s="37"/>
      <c r="V29" s="37"/>
      <c r="W29" s="37"/>
      <c r="X29" s="37"/>
      <c r="Y29" s="37"/>
      <c r="Z29" s="37"/>
      <c r="AA29" s="37"/>
      <c r="AB29" s="37"/>
      <c r="AC29" s="37"/>
      <c r="AD29" s="37"/>
      <c r="AE29" s="37"/>
    </row>
    <row r="30" s="2" customFormat="1" ht="25.44" customHeight="1">
      <c r="A30" s="37"/>
      <c r="B30" s="43"/>
      <c r="C30" s="37"/>
      <c r="D30" s="149" t="s">
        <v>38</v>
      </c>
      <c r="E30" s="37"/>
      <c r="F30" s="37"/>
      <c r="G30" s="37"/>
      <c r="H30" s="37"/>
      <c r="I30" s="37"/>
      <c r="J30" s="150">
        <f>ROUND(J144, 2)</f>
        <v>0</v>
      </c>
      <c r="K30" s="37"/>
      <c r="L30" s="62"/>
      <c r="S30" s="37"/>
      <c r="T30" s="37"/>
      <c r="U30" s="37"/>
      <c r="V30" s="37"/>
      <c r="W30" s="37"/>
      <c r="X30" s="37"/>
      <c r="Y30" s="37"/>
      <c r="Z30" s="37"/>
      <c r="AA30" s="37"/>
      <c r="AB30" s="37"/>
      <c r="AC30" s="37"/>
      <c r="AD30" s="37"/>
      <c r="AE30" s="37"/>
    </row>
    <row r="31" s="2" customFormat="1" ht="6.96" customHeight="1">
      <c r="A31" s="37"/>
      <c r="B31" s="43"/>
      <c r="C31" s="37"/>
      <c r="D31" s="148"/>
      <c r="E31" s="148"/>
      <c r="F31" s="148"/>
      <c r="G31" s="148"/>
      <c r="H31" s="148"/>
      <c r="I31" s="148"/>
      <c r="J31" s="148"/>
      <c r="K31" s="148"/>
      <c r="L31" s="62"/>
      <c r="S31" s="37"/>
      <c r="T31" s="37"/>
      <c r="U31" s="37"/>
      <c r="V31" s="37"/>
      <c r="W31" s="37"/>
      <c r="X31" s="37"/>
      <c r="Y31" s="37"/>
      <c r="Z31" s="37"/>
      <c r="AA31" s="37"/>
      <c r="AB31" s="37"/>
      <c r="AC31" s="37"/>
      <c r="AD31" s="37"/>
      <c r="AE31" s="37"/>
    </row>
    <row r="32" s="2" customFormat="1" ht="14.4" customHeight="1">
      <c r="A32" s="37"/>
      <c r="B32" s="43"/>
      <c r="C32" s="37"/>
      <c r="D32" s="37"/>
      <c r="E32" s="37"/>
      <c r="F32" s="151" t="s">
        <v>40</v>
      </c>
      <c r="G32" s="37"/>
      <c r="H32" s="37"/>
      <c r="I32" s="151" t="s">
        <v>39</v>
      </c>
      <c r="J32" s="151" t="s">
        <v>41</v>
      </c>
      <c r="K32" s="37"/>
      <c r="L32" s="62"/>
      <c r="S32" s="37"/>
      <c r="T32" s="37"/>
      <c r="U32" s="37"/>
      <c r="V32" s="37"/>
      <c r="W32" s="37"/>
      <c r="X32" s="37"/>
      <c r="Y32" s="37"/>
      <c r="Z32" s="37"/>
      <c r="AA32" s="37"/>
      <c r="AB32" s="37"/>
      <c r="AC32" s="37"/>
      <c r="AD32" s="37"/>
      <c r="AE32" s="37"/>
    </row>
    <row r="33" s="2" customFormat="1" ht="14.4" customHeight="1">
      <c r="A33" s="37"/>
      <c r="B33" s="43"/>
      <c r="C33" s="37"/>
      <c r="D33" s="152" t="s">
        <v>42</v>
      </c>
      <c r="E33" s="139" t="s">
        <v>43</v>
      </c>
      <c r="F33" s="153">
        <f>ROUND((SUM(BE144:BE348)),  2)</f>
        <v>0</v>
      </c>
      <c r="G33" s="37"/>
      <c r="H33" s="37"/>
      <c r="I33" s="154">
        <v>0.20999999999999999</v>
      </c>
      <c r="J33" s="153">
        <f>ROUND(((SUM(BE144:BE348))*I33),  2)</f>
        <v>0</v>
      </c>
      <c r="K33" s="37"/>
      <c r="L33" s="62"/>
      <c r="S33" s="37"/>
      <c r="T33" s="37"/>
      <c r="U33" s="37"/>
      <c r="V33" s="37"/>
      <c r="W33" s="37"/>
      <c r="X33" s="37"/>
      <c r="Y33" s="37"/>
      <c r="Z33" s="37"/>
      <c r="AA33" s="37"/>
      <c r="AB33" s="37"/>
      <c r="AC33" s="37"/>
      <c r="AD33" s="37"/>
      <c r="AE33" s="37"/>
    </row>
    <row r="34" s="2" customFormat="1" ht="14.4" customHeight="1">
      <c r="A34" s="37"/>
      <c r="B34" s="43"/>
      <c r="C34" s="37"/>
      <c r="D34" s="37"/>
      <c r="E34" s="139" t="s">
        <v>44</v>
      </c>
      <c r="F34" s="153">
        <f>ROUND((SUM(BF144:BF348)),  2)</f>
        <v>0</v>
      </c>
      <c r="G34" s="37"/>
      <c r="H34" s="37"/>
      <c r="I34" s="154">
        <v>0.12</v>
      </c>
      <c r="J34" s="153">
        <f>ROUND(((SUM(BF144:BF348))*I34),  2)</f>
        <v>0</v>
      </c>
      <c r="K34" s="37"/>
      <c r="L34" s="62"/>
      <c r="S34" s="37"/>
      <c r="T34" s="37"/>
      <c r="U34" s="37"/>
      <c r="V34" s="37"/>
      <c r="W34" s="37"/>
      <c r="X34" s="37"/>
      <c r="Y34" s="37"/>
      <c r="Z34" s="37"/>
      <c r="AA34" s="37"/>
      <c r="AB34" s="37"/>
      <c r="AC34" s="37"/>
      <c r="AD34" s="37"/>
      <c r="AE34" s="37"/>
    </row>
    <row r="35" hidden="1" s="2" customFormat="1" ht="14.4" customHeight="1">
      <c r="A35" s="37"/>
      <c r="B35" s="43"/>
      <c r="C35" s="37"/>
      <c r="D35" s="37"/>
      <c r="E35" s="139" t="s">
        <v>45</v>
      </c>
      <c r="F35" s="153">
        <f>ROUND((SUM(BG144:BG348)),  2)</f>
        <v>0</v>
      </c>
      <c r="G35" s="37"/>
      <c r="H35" s="37"/>
      <c r="I35" s="154">
        <v>0.20999999999999999</v>
      </c>
      <c r="J35" s="153">
        <f>0</f>
        <v>0</v>
      </c>
      <c r="K35" s="37"/>
      <c r="L35" s="62"/>
      <c r="S35" s="37"/>
      <c r="T35" s="37"/>
      <c r="U35" s="37"/>
      <c r="V35" s="37"/>
      <c r="W35" s="37"/>
      <c r="X35" s="37"/>
      <c r="Y35" s="37"/>
      <c r="Z35" s="37"/>
      <c r="AA35" s="37"/>
      <c r="AB35" s="37"/>
      <c r="AC35" s="37"/>
      <c r="AD35" s="37"/>
      <c r="AE35" s="37"/>
    </row>
    <row r="36" hidden="1" s="2" customFormat="1" ht="14.4" customHeight="1">
      <c r="A36" s="37"/>
      <c r="B36" s="43"/>
      <c r="C36" s="37"/>
      <c r="D36" s="37"/>
      <c r="E36" s="139" t="s">
        <v>46</v>
      </c>
      <c r="F36" s="153">
        <f>ROUND((SUM(BH144:BH348)),  2)</f>
        <v>0</v>
      </c>
      <c r="G36" s="37"/>
      <c r="H36" s="37"/>
      <c r="I36" s="154">
        <v>0.12</v>
      </c>
      <c r="J36" s="153">
        <f>0</f>
        <v>0</v>
      </c>
      <c r="K36" s="37"/>
      <c r="L36" s="62"/>
      <c r="S36" s="37"/>
      <c r="T36" s="37"/>
      <c r="U36" s="37"/>
      <c r="V36" s="37"/>
      <c r="W36" s="37"/>
      <c r="X36" s="37"/>
      <c r="Y36" s="37"/>
      <c r="Z36" s="37"/>
      <c r="AA36" s="37"/>
      <c r="AB36" s="37"/>
      <c r="AC36" s="37"/>
      <c r="AD36" s="37"/>
      <c r="AE36" s="37"/>
    </row>
    <row r="37" hidden="1" s="2" customFormat="1" ht="14.4" customHeight="1">
      <c r="A37" s="37"/>
      <c r="B37" s="43"/>
      <c r="C37" s="37"/>
      <c r="D37" s="37"/>
      <c r="E37" s="139" t="s">
        <v>47</v>
      </c>
      <c r="F37" s="153">
        <f>ROUND((SUM(BI144:BI348)),  2)</f>
        <v>0</v>
      </c>
      <c r="G37" s="37"/>
      <c r="H37" s="37"/>
      <c r="I37" s="154">
        <v>0</v>
      </c>
      <c r="J37" s="153">
        <f>0</f>
        <v>0</v>
      </c>
      <c r="K37" s="37"/>
      <c r="L37" s="62"/>
      <c r="S37" s="37"/>
      <c r="T37" s="37"/>
      <c r="U37" s="37"/>
      <c r="V37" s="37"/>
      <c r="W37" s="37"/>
      <c r="X37" s="37"/>
      <c r="Y37" s="37"/>
      <c r="Z37" s="37"/>
      <c r="AA37" s="37"/>
      <c r="AB37" s="37"/>
      <c r="AC37" s="37"/>
      <c r="AD37" s="37"/>
      <c r="AE37" s="37"/>
    </row>
    <row r="38" s="2" customFormat="1" ht="6.96" customHeight="1">
      <c r="A38" s="37"/>
      <c r="B38" s="43"/>
      <c r="C38" s="37"/>
      <c r="D38" s="37"/>
      <c r="E38" s="37"/>
      <c r="F38" s="37"/>
      <c r="G38" s="37"/>
      <c r="H38" s="37"/>
      <c r="I38" s="37"/>
      <c r="J38" s="37"/>
      <c r="K38" s="37"/>
      <c r="L38" s="62"/>
      <c r="S38" s="37"/>
      <c r="T38" s="37"/>
      <c r="U38" s="37"/>
      <c r="V38" s="37"/>
      <c r="W38" s="37"/>
      <c r="X38" s="37"/>
      <c r="Y38" s="37"/>
      <c r="Z38" s="37"/>
      <c r="AA38" s="37"/>
      <c r="AB38" s="37"/>
      <c r="AC38" s="37"/>
      <c r="AD38" s="37"/>
      <c r="AE38" s="37"/>
    </row>
    <row r="39" s="2" customFormat="1" ht="25.44" customHeight="1">
      <c r="A39" s="37"/>
      <c r="B39" s="43"/>
      <c r="C39" s="155"/>
      <c r="D39" s="156" t="s">
        <v>48</v>
      </c>
      <c r="E39" s="157"/>
      <c r="F39" s="157"/>
      <c r="G39" s="158" t="s">
        <v>49</v>
      </c>
      <c r="H39" s="159" t="s">
        <v>50</v>
      </c>
      <c r="I39" s="157"/>
      <c r="J39" s="160">
        <f>SUM(J30:J37)</f>
        <v>0</v>
      </c>
      <c r="K39" s="161"/>
      <c r="L39" s="62"/>
      <c r="S39" s="37"/>
      <c r="T39" s="37"/>
      <c r="U39" s="37"/>
      <c r="V39" s="37"/>
      <c r="W39" s="37"/>
      <c r="X39" s="37"/>
      <c r="Y39" s="37"/>
      <c r="Z39" s="37"/>
      <c r="AA39" s="37"/>
      <c r="AB39" s="37"/>
      <c r="AC39" s="37"/>
      <c r="AD39" s="37"/>
      <c r="AE39" s="37"/>
    </row>
    <row r="40" s="2" customFormat="1" ht="14.4" customHeight="1">
      <c r="A40" s="37"/>
      <c r="B40" s="43"/>
      <c r="C40" s="37"/>
      <c r="D40" s="37"/>
      <c r="E40" s="37"/>
      <c r="F40" s="37"/>
      <c r="G40" s="37"/>
      <c r="H40" s="37"/>
      <c r="I40" s="37"/>
      <c r="J40" s="37"/>
      <c r="K40" s="37"/>
      <c r="L40" s="62"/>
      <c r="S40" s="37"/>
      <c r="T40" s="37"/>
      <c r="U40" s="37"/>
      <c r="V40" s="37"/>
      <c r="W40" s="37"/>
      <c r="X40" s="37"/>
      <c r="Y40" s="37"/>
      <c r="Z40" s="37"/>
      <c r="AA40" s="37"/>
      <c r="AB40" s="37"/>
      <c r="AC40" s="37"/>
      <c r="AD40" s="37"/>
      <c r="AE40" s="37"/>
    </row>
    <row r="41" s="1" customFormat="1" ht="14.4" customHeight="1">
      <c r="B41" s="19"/>
      <c r="L41" s="19"/>
    </row>
    <row r="42" s="1" customFormat="1" ht="14.4" customHeight="1">
      <c r="B42" s="19"/>
      <c r="L42" s="19"/>
    </row>
    <row r="43" s="1" customFormat="1" ht="14.4" customHeight="1">
      <c r="B43" s="19"/>
      <c r="L43" s="19"/>
    </row>
    <row r="44" s="1" customFormat="1" ht="14.4" customHeight="1">
      <c r="B44" s="19"/>
      <c r="L44" s="19"/>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62" t="s">
        <v>51</v>
      </c>
      <c r="E50" s="163"/>
      <c r="F50" s="163"/>
      <c r="G50" s="162" t="s">
        <v>52</v>
      </c>
      <c r="H50" s="163"/>
      <c r="I50" s="163"/>
      <c r="J50" s="163"/>
      <c r="K50" s="16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64" t="s">
        <v>53</v>
      </c>
      <c r="E61" s="165"/>
      <c r="F61" s="166" t="s">
        <v>54</v>
      </c>
      <c r="G61" s="164" t="s">
        <v>53</v>
      </c>
      <c r="H61" s="165"/>
      <c r="I61" s="165"/>
      <c r="J61" s="167" t="s">
        <v>54</v>
      </c>
      <c r="K61" s="16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62" t="s">
        <v>55</v>
      </c>
      <c r="E65" s="168"/>
      <c r="F65" s="168"/>
      <c r="G65" s="162" t="s">
        <v>56</v>
      </c>
      <c r="H65" s="168"/>
      <c r="I65" s="168"/>
      <c r="J65" s="168"/>
      <c r="K65" s="16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64" t="s">
        <v>53</v>
      </c>
      <c r="E76" s="165"/>
      <c r="F76" s="166" t="s">
        <v>54</v>
      </c>
      <c r="G76" s="164" t="s">
        <v>53</v>
      </c>
      <c r="H76" s="165"/>
      <c r="I76" s="165"/>
      <c r="J76" s="167" t="s">
        <v>54</v>
      </c>
      <c r="K76" s="165"/>
      <c r="L76" s="62"/>
      <c r="S76" s="37"/>
      <c r="T76" s="37"/>
      <c r="U76" s="37"/>
      <c r="V76" s="37"/>
      <c r="W76" s="37"/>
      <c r="X76" s="37"/>
      <c r="Y76" s="37"/>
      <c r="Z76" s="37"/>
      <c r="AA76" s="37"/>
      <c r="AB76" s="37"/>
      <c r="AC76" s="37"/>
      <c r="AD76" s="37"/>
      <c r="AE76" s="37"/>
    </row>
    <row r="77" s="2" customFormat="1" ht="14.4" customHeight="1">
      <c r="A77" s="37"/>
      <c r="B77" s="169"/>
      <c r="C77" s="170"/>
      <c r="D77" s="170"/>
      <c r="E77" s="170"/>
      <c r="F77" s="170"/>
      <c r="G77" s="170"/>
      <c r="H77" s="170"/>
      <c r="I77" s="170"/>
      <c r="J77" s="170"/>
      <c r="K77" s="170"/>
      <c r="L77" s="62"/>
      <c r="S77" s="37"/>
      <c r="T77" s="37"/>
      <c r="U77" s="37"/>
      <c r="V77" s="37"/>
      <c r="W77" s="37"/>
      <c r="X77" s="37"/>
      <c r="Y77" s="37"/>
      <c r="Z77" s="37"/>
      <c r="AA77" s="37"/>
      <c r="AB77" s="37"/>
      <c r="AC77" s="37"/>
      <c r="AD77" s="37"/>
      <c r="AE77" s="37"/>
    </row>
    <row r="81" s="2" customFormat="1" ht="6.96" customHeight="1">
      <c r="A81" s="37"/>
      <c r="B81" s="171"/>
      <c r="C81" s="172"/>
      <c r="D81" s="172"/>
      <c r="E81" s="172"/>
      <c r="F81" s="172"/>
      <c r="G81" s="172"/>
      <c r="H81" s="172"/>
      <c r="I81" s="172"/>
      <c r="J81" s="172"/>
      <c r="K81" s="172"/>
      <c r="L81" s="62"/>
      <c r="S81" s="37"/>
      <c r="T81" s="37"/>
      <c r="U81" s="37"/>
      <c r="V81" s="37"/>
      <c r="W81" s="37"/>
      <c r="X81" s="37"/>
      <c r="Y81" s="37"/>
      <c r="Z81" s="37"/>
      <c r="AA81" s="37"/>
      <c r="AB81" s="37"/>
      <c r="AC81" s="37"/>
      <c r="AD81" s="37"/>
      <c r="AE81" s="37"/>
    </row>
    <row r="82" s="2" customFormat="1" ht="24.96" customHeight="1">
      <c r="A82" s="37"/>
      <c r="B82" s="38"/>
      <c r="C82" s="22" t="s">
        <v>97</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73" t="str">
        <f>E7</f>
        <v>Rekonstrukce bytu ul. Hlavní 800/67</v>
      </c>
      <c r="F85" s="31"/>
      <c r="G85" s="31"/>
      <c r="H85" s="31"/>
      <c r="I85" s="39"/>
      <c r="J85" s="39"/>
      <c r="K85" s="39"/>
      <c r="L85" s="62"/>
      <c r="S85" s="37"/>
      <c r="T85" s="37"/>
      <c r="U85" s="37"/>
      <c r="V85" s="37"/>
      <c r="W85" s="37"/>
      <c r="X85" s="37"/>
      <c r="Y85" s="37"/>
      <c r="Z85" s="37"/>
      <c r="AA85" s="37"/>
      <c r="AB85" s="37"/>
      <c r="AC85" s="37"/>
      <c r="AD85" s="37"/>
      <c r="AE85" s="37"/>
    </row>
    <row r="86" s="2" customFormat="1" ht="12" customHeight="1">
      <c r="A86" s="37"/>
      <c r="B86" s="38"/>
      <c r="C86" s="31" t="s">
        <v>94</v>
      </c>
      <c r="D86" s="39"/>
      <c r="E86" s="39"/>
      <c r="F86" s="39"/>
      <c r="G86" s="39"/>
      <c r="H86" s="39"/>
      <c r="I86" s="39"/>
      <c r="J86" s="39"/>
      <c r="K86" s="39"/>
      <c r="L86" s="62"/>
      <c r="S86" s="37"/>
      <c r="T86" s="37"/>
      <c r="U86" s="37"/>
      <c r="V86" s="37"/>
      <c r="W86" s="37"/>
      <c r="X86" s="37"/>
      <c r="Y86" s="37"/>
      <c r="Z86" s="37"/>
      <c r="AA86" s="37"/>
      <c r="AB86" s="37"/>
      <c r="AC86" s="37"/>
      <c r="AD86" s="37"/>
      <c r="AE86" s="37"/>
    </row>
    <row r="87" s="2" customFormat="1" ht="16.5" customHeight="1">
      <c r="A87" s="37"/>
      <c r="B87" s="38"/>
      <c r="C87" s="39"/>
      <c r="D87" s="39"/>
      <c r="E87" s="75" t="str">
        <f>E9</f>
        <v>HSV a PSV - Rekonstrukce bytu ul. Hlavní 800/67</v>
      </c>
      <c r="F87" s="39"/>
      <c r="G87" s="39"/>
      <c r="H87" s="39"/>
      <c r="I87" s="39"/>
      <c r="J87" s="39"/>
      <c r="K87" s="39"/>
      <c r="L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62"/>
      <c r="S88" s="37"/>
      <c r="T88" s="37"/>
      <c r="U88" s="37"/>
      <c r="V88" s="37"/>
      <c r="W88" s="37"/>
      <c r="X88" s="37"/>
      <c r="Y88" s="37"/>
      <c r="Z88" s="37"/>
      <c r="AA88" s="37"/>
      <c r="AB88" s="37"/>
      <c r="AC88" s="37"/>
      <c r="AD88" s="37"/>
      <c r="AE88" s="37"/>
    </row>
    <row r="89" s="2" customFormat="1" ht="12" customHeight="1">
      <c r="A89" s="37"/>
      <c r="B89" s="38"/>
      <c r="C89" s="31" t="s">
        <v>20</v>
      </c>
      <c r="D89" s="39"/>
      <c r="E89" s="39"/>
      <c r="F89" s="26" t="str">
        <f>F12</f>
        <v>Hlavní 800/67, Ostrov</v>
      </c>
      <c r="G89" s="39"/>
      <c r="H89" s="39"/>
      <c r="I89" s="31" t="s">
        <v>22</v>
      </c>
      <c r="J89" s="78" t="str">
        <f>IF(J12="","",J12)</f>
        <v>7. 1. 2025</v>
      </c>
      <c r="K89" s="39"/>
      <c r="L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5.15" customHeight="1">
      <c r="A91" s="37"/>
      <c r="B91" s="38"/>
      <c r="C91" s="31" t="s">
        <v>24</v>
      </c>
      <c r="D91" s="39"/>
      <c r="E91" s="39"/>
      <c r="F91" s="26" t="str">
        <f>E15</f>
        <v>Městský úřad Ostrov</v>
      </c>
      <c r="G91" s="39"/>
      <c r="H91" s="39"/>
      <c r="I91" s="31" t="s">
        <v>32</v>
      </c>
      <c r="J91" s="35" t="str">
        <f>E21</f>
        <v xml:space="preserve"> </v>
      </c>
      <c r="K91" s="39"/>
      <c r="L91" s="62"/>
      <c r="S91" s="37"/>
      <c r="T91" s="37"/>
      <c r="U91" s="37"/>
      <c r="V91" s="37"/>
      <c r="W91" s="37"/>
      <c r="X91" s="37"/>
      <c r="Y91" s="37"/>
      <c r="Z91" s="37"/>
      <c r="AA91" s="37"/>
      <c r="AB91" s="37"/>
      <c r="AC91" s="37"/>
      <c r="AD91" s="37"/>
      <c r="AE91" s="37"/>
    </row>
    <row r="92" s="2" customFormat="1" ht="15.15" customHeight="1">
      <c r="A92" s="37"/>
      <c r="B92" s="38"/>
      <c r="C92" s="31" t="s">
        <v>30</v>
      </c>
      <c r="D92" s="39"/>
      <c r="E92" s="39"/>
      <c r="F92" s="26" t="str">
        <f>IF(E18="","",E18)</f>
        <v>Vyplň údaj</v>
      </c>
      <c r="G92" s="39"/>
      <c r="H92" s="39"/>
      <c r="I92" s="31" t="s">
        <v>35</v>
      </c>
      <c r="J92" s="35" t="str">
        <f>E24</f>
        <v xml:space="preserve"> </v>
      </c>
      <c r="K92" s="39"/>
      <c r="L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62"/>
      <c r="S93" s="37"/>
      <c r="T93" s="37"/>
      <c r="U93" s="37"/>
      <c r="V93" s="37"/>
      <c r="W93" s="37"/>
      <c r="X93" s="37"/>
      <c r="Y93" s="37"/>
      <c r="Z93" s="37"/>
      <c r="AA93" s="37"/>
      <c r="AB93" s="37"/>
      <c r="AC93" s="37"/>
      <c r="AD93" s="37"/>
      <c r="AE93" s="37"/>
    </row>
    <row r="94" s="2" customFormat="1" ht="29.28" customHeight="1">
      <c r="A94" s="37"/>
      <c r="B94" s="38"/>
      <c r="C94" s="174" t="s">
        <v>98</v>
      </c>
      <c r="D94" s="175"/>
      <c r="E94" s="175"/>
      <c r="F94" s="175"/>
      <c r="G94" s="175"/>
      <c r="H94" s="175"/>
      <c r="I94" s="175"/>
      <c r="J94" s="176" t="s">
        <v>99</v>
      </c>
      <c r="K94" s="175"/>
      <c r="L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62"/>
      <c r="S95" s="37"/>
      <c r="T95" s="37"/>
      <c r="U95" s="37"/>
      <c r="V95" s="37"/>
      <c r="W95" s="37"/>
      <c r="X95" s="37"/>
      <c r="Y95" s="37"/>
      <c r="Z95" s="37"/>
      <c r="AA95" s="37"/>
      <c r="AB95" s="37"/>
      <c r="AC95" s="37"/>
      <c r="AD95" s="37"/>
      <c r="AE95" s="37"/>
    </row>
    <row r="96" s="2" customFormat="1" ht="22.8" customHeight="1">
      <c r="A96" s="37"/>
      <c r="B96" s="38"/>
      <c r="C96" s="177" t="s">
        <v>100</v>
      </c>
      <c r="D96" s="39"/>
      <c r="E96" s="39"/>
      <c r="F96" s="39"/>
      <c r="G96" s="39"/>
      <c r="H96" s="39"/>
      <c r="I96" s="39"/>
      <c r="J96" s="109">
        <f>J144</f>
        <v>0</v>
      </c>
      <c r="K96" s="39"/>
      <c r="L96" s="62"/>
      <c r="S96" s="37"/>
      <c r="T96" s="37"/>
      <c r="U96" s="37"/>
      <c r="V96" s="37"/>
      <c r="W96" s="37"/>
      <c r="X96" s="37"/>
      <c r="Y96" s="37"/>
      <c r="Z96" s="37"/>
      <c r="AA96" s="37"/>
      <c r="AB96" s="37"/>
      <c r="AC96" s="37"/>
      <c r="AD96" s="37"/>
      <c r="AE96" s="37"/>
      <c r="AU96" s="16" t="s">
        <v>101</v>
      </c>
    </row>
    <row r="97" s="9" customFormat="1" ht="24.96" customHeight="1">
      <c r="A97" s="9"/>
      <c r="B97" s="178"/>
      <c r="C97" s="179"/>
      <c r="D97" s="180" t="s">
        <v>102</v>
      </c>
      <c r="E97" s="181"/>
      <c r="F97" s="181"/>
      <c r="G97" s="181"/>
      <c r="H97" s="181"/>
      <c r="I97" s="181"/>
      <c r="J97" s="182">
        <f>J145</f>
        <v>0</v>
      </c>
      <c r="K97" s="179"/>
      <c r="L97" s="183"/>
      <c r="S97" s="9"/>
      <c r="T97" s="9"/>
      <c r="U97" s="9"/>
      <c r="V97" s="9"/>
      <c r="W97" s="9"/>
      <c r="X97" s="9"/>
      <c r="Y97" s="9"/>
      <c r="Z97" s="9"/>
      <c r="AA97" s="9"/>
      <c r="AB97" s="9"/>
      <c r="AC97" s="9"/>
      <c r="AD97" s="9"/>
      <c r="AE97" s="9"/>
    </row>
    <row r="98" s="10" customFormat="1" ht="19.92" customHeight="1">
      <c r="A98" s="10"/>
      <c r="B98" s="184"/>
      <c r="C98" s="185"/>
      <c r="D98" s="186" t="s">
        <v>103</v>
      </c>
      <c r="E98" s="187"/>
      <c r="F98" s="187"/>
      <c r="G98" s="187"/>
      <c r="H98" s="187"/>
      <c r="I98" s="187"/>
      <c r="J98" s="188">
        <f>J146</f>
        <v>0</v>
      </c>
      <c r="K98" s="185"/>
      <c r="L98" s="189"/>
      <c r="S98" s="10"/>
      <c r="T98" s="10"/>
      <c r="U98" s="10"/>
      <c r="V98" s="10"/>
      <c r="W98" s="10"/>
      <c r="X98" s="10"/>
      <c r="Y98" s="10"/>
      <c r="Z98" s="10"/>
      <c r="AA98" s="10"/>
      <c r="AB98" s="10"/>
      <c r="AC98" s="10"/>
      <c r="AD98" s="10"/>
      <c r="AE98" s="10"/>
    </row>
    <row r="99" s="10" customFormat="1" ht="19.92" customHeight="1">
      <c r="A99" s="10"/>
      <c r="B99" s="184"/>
      <c r="C99" s="185"/>
      <c r="D99" s="186" t="s">
        <v>104</v>
      </c>
      <c r="E99" s="187"/>
      <c r="F99" s="187"/>
      <c r="G99" s="187"/>
      <c r="H99" s="187"/>
      <c r="I99" s="187"/>
      <c r="J99" s="188">
        <f>J149</f>
        <v>0</v>
      </c>
      <c r="K99" s="185"/>
      <c r="L99" s="189"/>
      <c r="S99" s="10"/>
      <c r="T99" s="10"/>
      <c r="U99" s="10"/>
      <c r="V99" s="10"/>
      <c r="W99" s="10"/>
      <c r="X99" s="10"/>
      <c r="Y99" s="10"/>
      <c r="Z99" s="10"/>
      <c r="AA99" s="10"/>
      <c r="AB99" s="10"/>
      <c r="AC99" s="10"/>
      <c r="AD99" s="10"/>
      <c r="AE99" s="10"/>
    </row>
    <row r="100" s="10" customFormat="1" ht="19.92" customHeight="1">
      <c r="A100" s="10"/>
      <c r="B100" s="184"/>
      <c r="C100" s="185"/>
      <c r="D100" s="186" t="s">
        <v>105</v>
      </c>
      <c r="E100" s="187"/>
      <c r="F100" s="187"/>
      <c r="G100" s="187"/>
      <c r="H100" s="187"/>
      <c r="I100" s="187"/>
      <c r="J100" s="188">
        <f>J161</f>
        <v>0</v>
      </c>
      <c r="K100" s="185"/>
      <c r="L100" s="189"/>
      <c r="S100" s="10"/>
      <c r="T100" s="10"/>
      <c r="U100" s="10"/>
      <c r="V100" s="10"/>
      <c r="W100" s="10"/>
      <c r="X100" s="10"/>
      <c r="Y100" s="10"/>
      <c r="Z100" s="10"/>
      <c r="AA100" s="10"/>
      <c r="AB100" s="10"/>
      <c r="AC100" s="10"/>
      <c r="AD100" s="10"/>
      <c r="AE100" s="10"/>
    </row>
    <row r="101" s="10" customFormat="1" ht="19.92" customHeight="1">
      <c r="A101" s="10"/>
      <c r="B101" s="184"/>
      <c r="C101" s="185"/>
      <c r="D101" s="186" t="s">
        <v>106</v>
      </c>
      <c r="E101" s="187"/>
      <c r="F101" s="187"/>
      <c r="G101" s="187"/>
      <c r="H101" s="187"/>
      <c r="I101" s="187"/>
      <c r="J101" s="188">
        <f>J168</f>
        <v>0</v>
      </c>
      <c r="K101" s="185"/>
      <c r="L101" s="189"/>
      <c r="S101" s="10"/>
      <c r="T101" s="10"/>
      <c r="U101" s="10"/>
      <c r="V101" s="10"/>
      <c r="W101" s="10"/>
      <c r="X101" s="10"/>
      <c r="Y101" s="10"/>
      <c r="Z101" s="10"/>
      <c r="AA101" s="10"/>
      <c r="AB101" s="10"/>
      <c r="AC101" s="10"/>
      <c r="AD101" s="10"/>
      <c r="AE101" s="10"/>
    </row>
    <row r="102" s="10" customFormat="1" ht="19.92" customHeight="1">
      <c r="A102" s="10"/>
      <c r="B102" s="184"/>
      <c r="C102" s="185"/>
      <c r="D102" s="186" t="s">
        <v>107</v>
      </c>
      <c r="E102" s="187"/>
      <c r="F102" s="187"/>
      <c r="G102" s="187"/>
      <c r="H102" s="187"/>
      <c r="I102" s="187"/>
      <c r="J102" s="188">
        <f>J179</f>
        <v>0</v>
      </c>
      <c r="K102" s="185"/>
      <c r="L102" s="189"/>
      <c r="S102" s="10"/>
      <c r="T102" s="10"/>
      <c r="U102" s="10"/>
      <c r="V102" s="10"/>
      <c r="W102" s="10"/>
      <c r="X102" s="10"/>
      <c r="Y102" s="10"/>
      <c r="Z102" s="10"/>
      <c r="AA102" s="10"/>
      <c r="AB102" s="10"/>
      <c r="AC102" s="10"/>
      <c r="AD102" s="10"/>
      <c r="AE102" s="10"/>
    </row>
    <row r="103" s="9" customFormat="1" ht="24.96" customHeight="1">
      <c r="A103" s="9"/>
      <c r="B103" s="178"/>
      <c r="C103" s="179"/>
      <c r="D103" s="180" t="s">
        <v>108</v>
      </c>
      <c r="E103" s="181"/>
      <c r="F103" s="181"/>
      <c r="G103" s="181"/>
      <c r="H103" s="181"/>
      <c r="I103" s="181"/>
      <c r="J103" s="182">
        <f>J181</f>
        <v>0</v>
      </c>
      <c r="K103" s="179"/>
      <c r="L103" s="183"/>
      <c r="S103" s="9"/>
      <c r="T103" s="9"/>
      <c r="U103" s="9"/>
      <c r="V103" s="9"/>
      <c r="W103" s="9"/>
      <c r="X103" s="9"/>
      <c r="Y103" s="9"/>
      <c r="Z103" s="9"/>
      <c r="AA103" s="9"/>
      <c r="AB103" s="9"/>
      <c r="AC103" s="9"/>
      <c r="AD103" s="9"/>
      <c r="AE103" s="9"/>
    </row>
    <row r="104" s="10" customFormat="1" ht="19.92" customHeight="1">
      <c r="A104" s="10"/>
      <c r="B104" s="184"/>
      <c r="C104" s="185"/>
      <c r="D104" s="186" t="s">
        <v>109</v>
      </c>
      <c r="E104" s="187"/>
      <c r="F104" s="187"/>
      <c r="G104" s="187"/>
      <c r="H104" s="187"/>
      <c r="I104" s="187"/>
      <c r="J104" s="188">
        <f>J182</f>
        <v>0</v>
      </c>
      <c r="K104" s="185"/>
      <c r="L104" s="189"/>
      <c r="S104" s="10"/>
      <c r="T104" s="10"/>
      <c r="U104" s="10"/>
      <c r="V104" s="10"/>
      <c r="W104" s="10"/>
      <c r="X104" s="10"/>
      <c r="Y104" s="10"/>
      <c r="Z104" s="10"/>
      <c r="AA104" s="10"/>
      <c r="AB104" s="10"/>
      <c r="AC104" s="10"/>
      <c r="AD104" s="10"/>
      <c r="AE104" s="10"/>
    </row>
    <row r="105" s="10" customFormat="1" ht="19.92" customHeight="1">
      <c r="A105" s="10"/>
      <c r="B105" s="184"/>
      <c r="C105" s="185"/>
      <c r="D105" s="186" t="s">
        <v>110</v>
      </c>
      <c r="E105" s="187"/>
      <c r="F105" s="187"/>
      <c r="G105" s="187"/>
      <c r="H105" s="187"/>
      <c r="I105" s="187"/>
      <c r="J105" s="188">
        <f>J188</f>
        <v>0</v>
      </c>
      <c r="K105" s="185"/>
      <c r="L105" s="189"/>
      <c r="S105" s="10"/>
      <c r="T105" s="10"/>
      <c r="U105" s="10"/>
      <c r="V105" s="10"/>
      <c r="W105" s="10"/>
      <c r="X105" s="10"/>
      <c r="Y105" s="10"/>
      <c r="Z105" s="10"/>
      <c r="AA105" s="10"/>
      <c r="AB105" s="10"/>
      <c r="AC105" s="10"/>
      <c r="AD105" s="10"/>
      <c r="AE105" s="10"/>
    </row>
    <row r="106" s="10" customFormat="1" ht="19.92" customHeight="1">
      <c r="A106" s="10"/>
      <c r="B106" s="184"/>
      <c r="C106" s="185"/>
      <c r="D106" s="186" t="s">
        <v>111</v>
      </c>
      <c r="E106" s="187"/>
      <c r="F106" s="187"/>
      <c r="G106" s="187"/>
      <c r="H106" s="187"/>
      <c r="I106" s="187"/>
      <c r="J106" s="188">
        <f>J195</f>
        <v>0</v>
      </c>
      <c r="K106" s="185"/>
      <c r="L106" s="189"/>
      <c r="S106" s="10"/>
      <c r="T106" s="10"/>
      <c r="U106" s="10"/>
      <c r="V106" s="10"/>
      <c r="W106" s="10"/>
      <c r="X106" s="10"/>
      <c r="Y106" s="10"/>
      <c r="Z106" s="10"/>
      <c r="AA106" s="10"/>
      <c r="AB106" s="10"/>
      <c r="AC106" s="10"/>
      <c r="AD106" s="10"/>
      <c r="AE106" s="10"/>
    </row>
    <row r="107" s="10" customFormat="1" ht="19.92" customHeight="1">
      <c r="A107" s="10"/>
      <c r="B107" s="184"/>
      <c r="C107" s="185"/>
      <c r="D107" s="186" t="s">
        <v>112</v>
      </c>
      <c r="E107" s="187"/>
      <c r="F107" s="187"/>
      <c r="G107" s="187"/>
      <c r="H107" s="187"/>
      <c r="I107" s="187"/>
      <c r="J107" s="188">
        <f>J203</f>
        <v>0</v>
      </c>
      <c r="K107" s="185"/>
      <c r="L107" s="189"/>
      <c r="S107" s="10"/>
      <c r="T107" s="10"/>
      <c r="U107" s="10"/>
      <c r="V107" s="10"/>
      <c r="W107" s="10"/>
      <c r="X107" s="10"/>
      <c r="Y107" s="10"/>
      <c r="Z107" s="10"/>
      <c r="AA107" s="10"/>
      <c r="AB107" s="10"/>
      <c r="AC107" s="10"/>
      <c r="AD107" s="10"/>
      <c r="AE107" s="10"/>
    </row>
    <row r="108" s="10" customFormat="1" ht="19.92" customHeight="1">
      <c r="A108" s="10"/>
      <c r="B108" s="184"/>
      <c r="C108" s="185"/>
      <c r="D108" s="186" t="s">
        <v>113</v>
      </c>
      <c r="E108" s="187"/>
      <c r="F108" s="187"/>
      <c r="G108" s="187"/>
      <c r="H108" s="187"/>
      <c r="I108" s="187"/>
      <c r="J108" s="188">
        <f>J228</f>
        <v>0</v>
      </c>
      <c r="K108" s="185"/>
      <c r="L108" s="189"/>
      <c r="S108" s="10"/>
      <c r="T108" s="10"/>
      <c r="U108" s="10"/>
      <c r="V108" s="10"/>
      <c r="W108" s="10"/>
      <c r="X108" s="10"/>
      <c r="Y108" s="10"/>
      <c r="Z108" s="10"/>
      <c r="AA108" s="10"/>
      <c r="AB108" s="10"/>
      <c r="AC108" s="10"/>
      <c r="AD108" s="10"/>
      <c r="AE108" s="10"/>
    </row>
    <row r="109" s="10" customFormat="1" ht="19.92" customHeight="1">
      <c r="A109" s="10"/>
      <c r="B109" s="184"/>
      <c r="C109" s="185"/>
      <c r="D109" s="186" t="s">
        <v>114</v>
      </c>
      <c r="E109" s="187"/>
      <c r="F109" s="187"/>
      <c r="G109" s="187"/>
      <c r="H109" s="187"/>
      <c r="I109" s="187"/>
      <c r="J109" s="188">
        <f>J234</f>
        <v>0</v>
      </c>
      <c r="K109" s="185"/>
      <c r="L109" s="189"/>
      <c r="S109" s="10"/>
      <c r="T109" s="10"/>
      <c r="U109" s="10"/>
      <c r="V109" s="10"/>
      <c r="W109" s="10"/>
      <c r="X109" s="10"/>
      <c r="Y109" s="10"/>
      <c r="Z109" s="10"/>
      <c r="AA109" s="10"/>
      <c r="AB109" s="10"/>
      <c r="AC109" s="10"/>
      <c r="AD109" s="10"/>
      <c r="AE109" s="10"/>
    </row>
    <row r="110" s="10" customFormat="1" ht="19.92" customHeight="1">
      <c r="A110" s="10"/>
      <c r="B110" s="184"/>
      <c r="C110" s="185"/>
      <c r="D110" s="186" t="s">
        <v>115</v>
      </c>
      <c r="E110" s="187"/>
      <c r="F110" s="187"/>
      <c r="G110" s="187"/>
      <c r="H110" s="187"/>
      <c r="I110" s="187"/>
      <c r="J110" s="188">
        <f>J241</f>
        <v>0</v>
      </c>
      <c r="K110" s="185"/>
      <c r="L110" s="189"/>
      <c r="S110" s="10"/>
      <c r="T110" s="10"/>
      <c r="U110" s="10"/>
      <c r="V110" s="10"/>
      <c r="W110" s="10"/>
      <c r="X110" s="10"/>
      <c r="Y110" s="10"/>
      <c r="Z110" s="10"/>
      <c r="AA110" s="10"/>
      <c r="AB110" s="10"/>
      <c r="AC110" s="10"/>
      <c r="AD110" s="10"/>
      <c r="AE110" s="10"/>
    </row>
    <row r="111" s="10" customFormat="1" ht="19.92" customHeight="1">
      <c r="A111" s="10"/>
      <c r="B111" s="184"/>
      <c r="C111" s="185"/>
      <c r="D111" s="186" t="s">
        <v>116</v>
      </c>
      <c r="E111" s="187"/>
      <c r="F111" s="187"/>
      <c r="G111" s="187"/>
      <c r="H111" s="187"/>
      <c r="I111" s="187"/>
      <c r="J111" s="188">
        <f>J245</f>
        <v>0</v>
      </c>
      <c r="K111" s="185"/>
      <c r="L111" s="189"/>
      <c r="S111" s="10"/>
      <c r="T111" s="10"/>
      <c r="U111" s="10"/>
      <c r="V111" s="10"/>
      <c r="W111" s="10"/>
      <c r="X111" s="10"/>
      <c r="Y111" s="10"/>
      <c r="Z111" s="10"/>
      <c r="AA111" s="10"/>
      <c r="AB111" s="10"/>
      <c r="AC111" s="10"/>
      <c r="AD111" s="10"/>
      <c r="AE111" s="10"/>
    </row>
    <row r="112" s="10" customFormat="1" ht="19.92" customHeight="1">
      <c r="A112" s="10"/>
      <c r="B112" s="184"/>
      <c r="C112" s="185"/>
      <c r="D112" s="186" t="s">
        <v>117</v>
      </c>
      <c r="E112" s="187"/>
      <c r="F112" s="187"/>
      <c r="G112" s="187"/>
      <c r="H112" s="187"/>
      <c r="I112" s="187"/>
      <c r="J112" s="188">
        <f>J247</f>
        <v>0</v>
      </c>
      <c r="K112" s="185"/>
      <c r="L112" s="189"/>
      <c r="S112" s="10"/>
      <c r="T112" s="10"/>
      <c r="U112" s="10"/>
      <c r="V112" s="10"/>
      <c r="W112" s="10"/>
      <c r="X112" s="10"/>
      <c r="Y112" s="10"/>
      <c r="Z112" s="10"/>
      <c r="AA112" s="10"/>
      <c r="AB112" s="10"/>
      <c r="AC112" s="10"/>
      <c r="AD112" s="10"/>
      <c r="AE112" s="10"/>
    </row>
    <row r="113" s="10" customFormat="1" ht="19.92" customHeight="1">
      <c r="A113" s="10"/>
      <c r="B113" s="184"/>
      <c r="C113" s="185"/>
      <c r="D113" s="186" t="s">
        <v>118</v>
      </c>
      <c r="E113" s="187"/>
      <c r="F113" s="187"/>
      <c r="G113" s="187"/>
      <c r="H113" s="187"/>
      <c r="I113" s="187"/>
      <c r="J113" s="188">
        <f>J255</f>
        <v>0</v>
      </c>
      <c r="K113" s="185"/>
      <c r="L113" s="189"/>
      <c r="S113" s="10"/>
      <c r="T113" s="10"/>
      <c r="U113" s="10"/>
      <c r="V113" s="10"/>
      <c r="W113" s="10"/>
      <c r="X113" s="10"/>
      <c r="Y113" s="10"/>
      <c r="Z113" s="10"/>
      <c r="AA113" s="10"/>
      <c r="AB113" s="10"/>
      <c r="AC113" s="10"/>
      <c r="AD113" s="10"/>
      <c r="AE113" s="10"/>
    </row>
    <row r="114" s="10" customFormat="1" ht="19.92" customHeight="1">
      <c r="A114" s="10"/>
      <c r="B114" s="184"/>
      <c r="C114" s="185"/>
      <c r="D114" s="186" t="s">
        <v>119</v>
      </c>
      <c r="E114" s="187"/>
      <c r="F114" s="187"/>
      <c r="G114" s="187"/>
      <c r="H114" s="187"/>
      <c r="I114" s="187"/>
      <c r="J114" s="188">
        <f>J259</f>
        <v>0</v>
      </c>
      <c r="K114" s="185"/>
      <c r="L114" s="189"/>
      <c r="S114" s="10"/>
      <c r="T114" s="10"/>
      <c r="U114" s="10"/>
      <c r="V114" s="10"/>
      <c r="W114" s="10"/>
      <c r="X114" s="10"/>
      <c r="Y114" s="10"/>
      <c r="Z114" s="10"/>
      <c r="AA114" s="10"/>
      <c r="AB114" s="10"/>
      <c r="AC114" s="10"/>
      <c r="AD114" s="10"/>
      <c r="AE114" s="10"/>
    </row>
    <row r="115" s="10" customFormat="1" ht="19.92" customHeight="1">
      <c r="A115" s="10"/>
      <c r="B115" s="184"/>
      <c r="C115" s="185"/>
      <c r="D115" s="186" t="s">
        <v>120</v>
      </c>
      <c r="E115" s="187"/>
      <c r="F115" s="187"/>
      <c r="G115" s="187"/>
      <c r="H115" s="187"/>
      <c r="I115" s="187"/>
      <c r="J115" s="188">
        <f>J261</f>
        <v>0</v>
      </c>
      <c r="K115" s="185"/>
      <c r="L115" s="189"/>
      <c r="S115" s="10"/>
      <c r="T115" s="10"/>
      <c r="U115" s="10"/>
      <c r="V115" s="10"/>
      <c r="W115" s="10"/>
      <c r="X115" s="10"/>
      <c r="Y115" s="10"/>
      <c r="Z115" s="10"/>
      <c r="AA115" s="10"/>
      <c r="AB115" s="10"/>
      <c r="AC115" s="10"/>
      <c r="AD115" s="10"/>
      <c r="AE115" s="10"/>
    </row>
    <row r="116" s="10" customFormat="1" ht="19.92" customHeight="1">
      <c r="A116" s="10"/>
      <c r="B116" s="184"/>
      <c r="C116" s="185"/>
      <c r="D116" s="186" t="s">
        <v>121</v>
      </c>
      <c r="E116" s="187"/>
      <c r="F116" s="187"/>
      <c r="G116" s="187"/>
      <c r="H116" s="187"/>
      <c r="I116" s="187"/>
      <c r="J116" s="188">
        <f>J287</f>
        <v>0</v>
      </c>
      <c r="K116" s="185"/>
      <c r="L116" s="189"/>
      <c r="S116" s="10"/>
      <c r="T116" s="10"/>
      <c r="U116" s="10"/>
      <c r="V116" s="10"/>
      <c r="W116" s="10"/>
      <c r="X116" s="10"/>
      <c r="Y116" s="10"/>
      <c r="Z116" s="10"/>
      <c r="AA116" s="10"/>
      <c r="AB116" s="10"/>
      <c r="AC116" s="10"/>
      <c r="AD116" s="10"/>
      <c r="AE116" s="10"/>
    </row>
    <row r="117" s="10" customFormat="1" ht="19.92" customHeight="1">
      <c r="A117" s="10"/>
      <c r="B117" s="184"/>
      <c r="C117" s="185"/>
      <c r="D117" s="186" t="s">
        <v>122</v>
      </c>
      <c r="E117" s="187"/>
      <c r="F117" s="187"/>
      <c r="G117" s="187"/>
      <c r="H117" s="187"/>
      <c r="I117" s="187"/>
      <c r="J117" s="188">
        <f>J304</f>
        <v>0</v>
      </c>
      <c r="K117" s="185"/>
      <c r="L117" s="189"/>
      <c r="S117" s="10"/>
      <c r="T117" s="10"/>
      <c r="U117" s="10"/>
      <c r="V117" s="10"/>
      <c r="W117" s="10"/>
      <c r="X117" s="10"/>
      <c r="Y117" s="10"/>
      <c r="Z117" s="10"/>
      <c r="AA117" s="10"/>
      <c r="AB117" s="10"/>
      <c r="AC117" s="10"/>
      <c r="AD117" s="10"/>
      <c r="AE117" s="10"/>
    </row>
    <row r="118" s="10" customFormat="1" ht="19.92" customHeight="1">
      <c r="A118" s="10"/>
      <c r="B118" s="184"/>
      <c r="C118" s="185"/>
      <c r="D118" s="186" t="s">
        <v>123</v>
      </c>
      <c r="E118" s="187"/>
      <c r="F118" s="187"/>
      <c r="G118" s="187"/>
      <c r="H118" s="187"/>
      <c r="I118" s="187"/>
      <c r="J118" s="188">
        <f>J306</f>
        <v>0</v>
      </c>
      <c r="K118" s="185"/>
      <c r="L118" s="189"/>
      <c r="S118" s="10"/>
      <c r="T118" s="10"/>
      <c r="U118" s="10"/>
      <c r="V118" s="10"/>
      <c r="W118" s="10"/>
      <c r="X118" s="10"/>
      <c r="Y118" s="10"/>
      <c r="Z118" s="10"/>
      <c r="AA118" s="10"/>
      <c r="AB118" s="10"/>
      <c r="AC118" s="10"/>
      <c r="AD118" s="10"/>
      <c r="AE118" s="10"/>
    </row>
    <row r="119" s="10" customFormat="1" ht="19.92" customHeight="1">
      <c r="A119" s="10"/>
      <c r="B119" s="184"/>
      <c r="C119" s="185"/>
      <c r="D119" s="186" t="s">
        <v>124</v>
      </c>
      <c r="E119" s="187"/>
      <c r="F119" s="187"/>
      <c r="G119" s="187"/>
      <c r="H119" s="187"/>
      <c r="I119" s="187"/>
      <c r="J119" s="188">
        <f>J319</f>
        <v>0</v>
      </c>
      <c r="K119" s="185"/>
      <c r="L119" s="189"/>
      <c r="S119" s="10"/>
      <c r="T119" s="10"/>
      <c r="U119" s="10"/>
      <c r="V119" s="10"/>
      <c r="W119" s="10"/>
      <c r="X119" s="10"/>
      <c r="Y119" s="10"/>
      <c r="Z119" s="10"/>
      <c r="AA119" s="10"/>
      <c r="AB119" s="10"/>
      <c r="AC119" s="10"/>
      <c r="AD119" s="10"/>
      <c r="AE119" s="10"/>
    </row>
    <row r="120" s="10" customFormat="1" ht="19.92" customHeight="1">
      <c r="A120" s="10"/>
      <c r="B120" s="184"/>
      <c r="C120" s="185"/>
      <c r="D120" s="186" t="s">
        <v>125</v>
      </c>
      <c r="E120" s="187"/>
      <c r="F120" s="187"/>
      <c r="G120" s="187"/>
      <c r="H120" s="187"/>
      <c r="I120" s="187"/>
      <c r="J120" s="188">
        <f>J332</f>
        <v>0</v>
      </c>
      <c r="K120" s="185"/>
      <c r="L120" s="189"/>
      <c r="S120" s="10"/>
      <c r="T120" s="10"/>
      <c r="U120" s="10"/>
      <c r="V120" s="10"/>
      <c r="W120" s="10"/>
      <c r="X120" s="10"/>
      <c r="Y120" s="10"/>
      <c r="Z120" s="10"/>
      <c r="AA120" s="10"/>
      <c r="AB120" s="10"/>
      <c r="AC120" s="10"/>
      <c r="AD120" s="10"/>
      <c r="AE120" s="10"/>
    </row>
    <row r="121" s="10" customFormat="1" ht="19.92" customHeight="1">
      <c r="A121" s="10"/>
      <c r="B121" s="184"/>
      <c r="C121" s="185"/>
      <c r="D121" s="186" t="s">
        <v>126</v>
      </c>
      <c r="E121" s="187"/>
      <c r="F121" s="187"/>
      <c r="G121" s="187"/>
      <c r="H121" s="187"/>
      <c r="I121" s="187"/>
      <c r="J121" s="188">
        <f>J335</f>
        <v>0</v>
      </c>
      <c r="K121" s="185"/>
      <c r="L121" s="189"/>
      <c r="S121" s="10"/>
      <c r="T121" s="10"/>
      <c r="U121" s="10"/>
      <c r="V121" s="10"/>
      <c r="W121" s="10"/>
      <c r="X121" s="10"/>
      <c r="Y121" s="10"/>
      <c r="Z121" s="10"/>
      <c r="AA121" s="10"/>
      <c r="AB121" s="10"/>
      <c r="AC121" s="10"/>
      <c r="AD121" s="10"/>
      <c r="AE121" s="10"/>
    </row>
    <row r="122" s="9" customFormat="1" ht="24.96" customHeight="1">
      <c r="A122" s="9"/>
      <c r="B122" s="178"/>
      <c r="C122" s="179"/>
      <c r="D122" s="180" t="s">
        <v>127</v>
      </c>
      <c r="E122" s="181"/>
      <c r="F122" s="181"/>
      <c r="G122" s="181"/>
      <c r="H122" s="181"/>
      <c r="I122" s="181"/>
      <c r="J122" s="182">
        <f>J343</f>
        <v>0</v>
      </c>
      <c r="K122" s="179"/>
      <c r="L122" s="183"/>
      <c r="S122" s="9"/>
      <c r="T122" s="9"/>
      <c r="U122" s="9"/>
      <c r="V122" s="9"/>
      <c r="W122" s="9"/>
      <c r="X122" s="9"/>
      <c r="Y122" s="9"/>
      <c r="Z122" s="9"/>
      <c r="AA122" s="9"/>
      <c r="AB122" s="9"/>
      <c r="AC122" s="9"/>
      <c r="AD122" s="9"/>
      <c r="AE122" s="9"/>
    </row>
    <row r="123" s="10" customFormat="1" ht="19.92" customHeight="1">
      <c r="A123" s="10"/>
      <c r="B123" s="184"/>
      <c r="C123" s="185"/>
      <c r="D123" s="186" t="s">
        <v>128</v>
      </c>
      <c r="E123" s="187"/>
      <c r="F123" s="187"/>
      <c r="G123" s="187"/>
      <c r="H123" s="187"/>
      <c r="I123" s="187"/>
      <c r="J123" s="188">
        <f>J344</f>
        <v>0</v>
      </c>
      <c r="K123" s="185"/>
      <c r="L123" s="189"/>
      <c r="S123" s="10"/>
      <c r="T123" s="10"/>
      <c r="U123" s="10"/>
      <c r="V123" s="10"/>
      <c r="W123" s="10"/>
      <c r="X123" s="10"/>
      <c r="Y123" s="10"/>
      <c r="Z123" s="10"/>
      <c r="AA123" s="10"/>
      <c r="AB123" s="10"/>
      <c r="AC123" s="10"/>
      <c r="AD123" s="10"/>
      <c r="AE123" s="10"/>
    </row>
    <row r="124" s="10" customFormat="1" ht="19.92" customHeight="1">
      <c r="A124" s="10"/>
      <c r="B124" s="184"/>
      <c r="C124" s="185"/>
      <c r="D124" s="186" t="s">
        <v>129</v>
      </c>
      <c r="E124" s="187"/>
      <c r="F124" s="187"/>
      <c r="G124" s="187"/>
      <c r="H124" s="187"/>
      <c r="I124" s="187"/>
      <c r="J124" s="188">
        <f>J347</f>
        <v>0</v>
      </c>
      <c r="K124" s="185"/>
      <c r="L124" s="189"/>
      <c r="S124" s="10"/>
      <c r="T124" s="10"/>
      <c r="U124" s="10"/>
      <c r="V124" s="10"/>
      <c r="W124" s="10"/>
      <c r="X124" s="10"/>
      <c r="Y124" s="10"/>
      <c r="Z124" s="10"/>
      <c r="AA124" s="10"/>
      <c r="AB124" s="10"/>
      <c r="AC124" s="10"/>
      <c r="AD124" s="10"/>
      <c r="AE124" s="10"/>
    </row>
    <row r="125" s="2" customFormat="1" ht="21.84" customHeight="1">
      <c r="A125" s="37"/>
      <c r="B125" s="38"/>
      <c r="C125" s="39"/>
      <c r="D125" s="39"/>
      <c r="E125" s="39"/>
      <c r="F125" s="39"/>
      <c r="G125" s="39"/>
      <c r="H125" s="39"/>
      <c r="I125" s="39"/>
      <c r="J125" s="39"/>
      <c r="K125" s="39"/>
      <c r="L125" s="62"/>
      <c r="S125" s="37"/>
      <c r="T125" s="37"/>
      <c r="U125" s="37"/>
      <c r="V125" s="37"/>
      <c r="W125" s="37"/>
      <c r="X125" s="37"/>
      <c r="Y125" s="37"/>
      <c r="Z125" s="37"/>
      <c r="AA125" s="37"/>
      <c r="AB125" s="37"/>
      <c r="AC125" s="37"/>
      <c r="AD125" s="37"/>
      <c r="AE125" s="37"/>
    </row>
    <row r="126" s="2" customFormat="1" ht="6.96" customHeight="1">
      <c r="A126" s="37"/>
      <c r="B126" s="65"/>
      <c r="C126" s="66"/>
      <c r="D126" s="66"/>
      <c r="E126" s="66"/>
      <c r="F126" s="66"/>
      <c r="G126" s="66"/>
      <c r="H126" s="66"/>
      <c r="I126" s="66"/>
      <c r="J126" s="66"/>
      <c r="K126" s="66"/>
      <c r="L126" s="62"/>
      <c r="S126" s="37"/>
      <c r="T126" s="37"/>
      <c r="U126" s="37"/>
      <c r="V126" s="37"/>
      <c r="W126" s="37"/>
      <c r="X126" s="37"/>
      <c r="Y126" s="37"/>
      <c r="Z126" s="37"/>
      <c r="AA126" s="37"/>
      <c r="AB126" s="37"/>
      <c r="AC126" s="37"/>
      <c r="AD126" s="37"/>
      <c r="AE126" s="37"/>
    </row>
    <row r="130" s="2" customFormat="1" ht="6.96" customHeight="1">
      <c r="A130" s="37"/>
      <c r="B130" s="67"/>
      <c r="C130" s="68"/>
      <c r="D130" s="68"/>
      <c r="E130" s="68"/>
      <c r="F130" s="68"/>
      <c r="G130" s="68"/>
      <c r="H130" s="68"/>
      <c r="I130" s="68"/>
      <c r="J130" s="68"/>
      <c r="K130" s="68"/>
      <c r="L130" s="62"/>
      <c r="S130" s="37"/>
      <c r="T130" s="37"/>
      <c r="U130" s="37"/>
      <c r="V130" s="37"/>
      <c r="W130" s="37"/>
      <c r="X130" s="37"/>
      <c r="Y130" s="37"/>
      <c r="Z130" s="37"/>
      <c r="AA130" s="37"/>
      <c r="AB130" s="37"/>
      <c r="AC130" s="37"/>
      <c r="AD130" s="37"/>
      <c r="AE130" s="37"/>
    </row>
    <row r="131" s="2" customFormat="1" ht="24.96" customHeight="1">
      <c r="A131" s="37"/>
      <c r="B131" s="38"/>
      <c r="C131" s="22" t="s">
        <v>130</v>
      </c>
      <c r="D131" s="39"/>
      <c r="E131" s="39"/>
      <c r="F131" s="39"/>
      <c r="G131" s="39"/>
      <c r="H131" s="39"/>
      <c r="I131" s="39"/>
      <c r="J131" s="39"/>
      <c r="K131" s="39"/>
      <c r="L131" s="62"/>
      <c r="S131" s="37"/>
      <c r="T131" s="37"/>
      <c r="U131" s="37"/>
      <c r="V131" s="37"/>
      <c r="W131" s="37"/>
      <c r="X131" s="37"/>
      <c r="Y131" s="37"/>
      <c r="Z131" s="37"/>
      <c r="AA131" s="37"/>
      <c r="AB131" s="37"/>
      <c r="AC131" s="37"/>
      <c r="AD131" s="37"/>
      <c r="AE131" s="37"/>
    </row>
    <row r="132" s="2" customFormat="1" ht="6.96" customHeight="1">
      <c r="A132" s="37"/>
      <c r="B132" s="38"/>
      <c r="C132" s="39"/>
      <c r="D132" s="39"/>
      <c r="E132" s="39"/>
      <c r="F132" s="39"/>
      <c r="G132" s="39"/>
      <c r="H132" s="39"/>
      <c r="I132" s="39"/>
      <c r="J132" s="39"/>
      <c r="K132" s="39"/>
      <c r="L132" s="62"/>
      <c r="S132" s="37"/>
      <c r="T132" s="37"/>
      <c r="U132" s="37"/>
      <c r="V132" s="37"/>
      <c r="W132" s="37"/>
      <c r="X132" s="37"/>
      <c r="Y132" s="37"/>
      <c r="Z132" s="37"/>
      <c r="AA132" s="37"/>
      <c r="AB132" s="37"/>
      <c r="AC132" s="37"/>
      <c r="AD132" s="37"/>
      <c r="AE132" s="37"/>
    </row>
    <row r="133" s="2" customFormat="1" ht="12" customHeight="1">
      <c r="A133" s="37"/>
      <c r="B133" s="38"/>
      <c r="C133" s="31" t="s">
        <v>16</v>
      </c>
      <c r="D133" s="39"/>
      <c r="E133" s="39"/>
      <c r="F133" s="39"/>
      <c r="G133" s="39"/>
      <c r="H133" s="39"/>
      <c r="I133" s="39"/>
      <c r="J133" s="39"/>
      <c r="K133" s="39"/>
      <c r="L133" s="62"/>
      <c r="S133" s="37"/>
      <c r="T133" s="37"/>
      <c r="U133" s="37"/>
      <c r="V133" s="37"/>
      <c r="W133" s="37"/>
      <c r="X133" s="37"/>
      <c r="Y133" s="37"/>
      <c r="Z133" s="37"/>
      <c r="AA133" s="37"/>
      <c r="AB133" s="37"/>
      <c r="AC133" s="37"/>
      <c r="AD133" s="37"/>
      <c r="AE133" s="37"/>
    </row>
    <row r="134" s="2" customFormat="1" ht="16.5" customHeight="1">
      <c r="A134" s="37"/>
      <c r="B134" s="38"/>
      <c r="C134" s="39"/>
      <c r="D134" s="39"/>
      <c r="E134" s="173" t="str">
        <f>E7</f>
        <v>Rekonstrukce bytu ul. Hlavní 800/67</v>
      </c>
      <c r="F134" s="31"/>
      <c r="G134" s="31"/>
      <c r="H134" s="31"/>
      <c r="I134" s="39"/>
      <c r="J134" s="39"/>
      <c r="K134" s="39"/>
      <c r="L134" s="62"/>
      <c r="S134" s="37"/>
      <c r="T134" s="37"/>
      <c r="U134" s="37"/>
      <c r="V134" s="37"/>
      <c r="W134" s="37"/>
      <c r="X134" s="37"/>
      <c r="Y134" s="37"/>
      <c r="Z134" s="37"/>
      <c r="AA134" s="37"/>
      <c r="AB134" s="37"/>
      <c r="AC134" s="37"/>
      <c r="AD134" s="37"/>
      <c r="AE134" s="37"/>
    </row>
    <row r="135" s="2" customFormat="1" ht="12" customHeight="1">
      <c r="A135" s="37"/>
      <c r="B135" s="38"/>
      <c r="C135" s="31" t="s">
        <v>94</v>
      </c>
      <c r="D135" s="39"/>
      <c r="E135" s="39"/>
      <c r="F135" s="39"/>
      <c r="G135" s="39"/>
      <c r="H135" s="39"/>
      <c r="I135" s="39"/>
      <c r="J135" s="39"/>
      <c r="K135" s="39"/>
      <c r="L135" s="62"/>
      <c r="S135" s="37"/>
      <c r="T135" s="37"/>
      <c r="U135" s="37"/>
      <c r="V135" s="37"/>
      <c r="W135" s="37"/>
      <c r="X135" s="37"/>
      <c r="Y135" s="37"/>
      <c r="Z135" s="37"/>
      <c r="AA135" s="37"/>
      <c r="AB135" s="37"/>
      <c r="AC135" s="37"/>
      <c r="AD135" s="37"/>
      <c r="AE135" s="37"/>
    </row>
    <row r="136" s="2" customFormat="1" ht="16.5" customHeight="1">
      <c r="A136" s="37"/>
      <c r="B136" s="38"/>
      <c r="C136" s="39"/>
      <c r="D136" s="39"/>
      <c r="E136" s="75" t="str">
        <f>E9</f>
        <v>HSV a PSV - Rekonstrukce bytu ul. Hlavní 800/67</v>
      </c>
      <c r="F136" s="39"/>
      <c r="G136" s="39"/>
      <c r="H136" s="39"/>
      <c r="I136" s="39"/>
      <c r="J136" s="39"/>
      <c r="K136" s="39"/>
      <c r="L136" s="62"/>
      <c r="S136" s="37"/>
      <c r="T136" s="37"/>
      <c r="U136" s="37"/>
      <c r="V136" s="37"/>
      <c r="W136" s="37"/>
      <c r="X136" s="37"/>
      <c r="Y136" s="37"/>
      <c r="Z136" s="37"/>
      <c r="AA136" s="37"/>
      <c r="AB136" s="37"/>
      <c r="AC136" s="37"/>
      <c r="AD136" s="37"/>
      <c r="AE136" s="37"/>
    </row>
    <row r="137" s="2" customFormat="1" ht="6.96" customHeight="1">
      <c r="A137" s="37"/>
      <c r="B137" s="38"/>
      <c r="C137" s="39"/>
      <c r="D137" s="39"/>
      <c r="E137" s="39"/>
      <c r="F137" s="39"/>
      <c r="G137" s="39"/>
      <c r="H137" s="39"/>
      <c r="I137" s="39"/>
      <c r="J137" s="39"/>
      <c r="K137" s="39"/>
      <c r="L137" s="62"/>
      <c r="S137" s="37"/>
      <c r="T137" s="37"/>
      <c r="U137" s="37"/>
      <c r="V137" s="37"/>
      <c r="W137" s="37"/>
      <c r="X137" s="37"/>
      <c r="Y137" s="37"/>
      <c r="Z137" s="37"/>
      <c r="AA137" s="37"/>
      <c r="AB137" s="37"/>
      <c r="AC137" s="37"/>
      <c r="AD137" s="37"/>
      <c r="AE137" s="37"/>
    </row>
    <row r="138" s="2" customFormat="1" ht="12" customHeight="1">
      <c r="A138" s="37"/>
      <c r="B138" s="38"/>
      <c r="C138" s="31" t="s">
        <v>20</v>
      </c>
      <c r="D138" s="39"/>
      <c r="E138" s="39"/>
      <c r="F138" s="26" t="str">
        <f>F12</f>
        <v>Hlavní 800/67, Ostrov</v>
      </c>
      <c r="G138" s="39"/>
      <c r="H138" s="39"/>
      <c r="I138" s="31" t="s">
        <v>22</v>
      </c>
      <c r="J138" s="78" t="str">
        <f>IF(J12="","",J12)</f>
        <v>7. 1. 2025</v>
      </c>
      <c r="K138" s="39"/>
      <c r="L138" s="62"/>
      <c r="S138" s="37"/>
      <c r="T138" s="37"/>
      <c r="U138" s="37"/>
      <c r="V138" s="37"/>
      <c r="W138" s="37"/>
      <c r="X138" s="37"/>
      <c r="Y138" s="37"/>
      <c r="Z138" s="37"/>
      <c r="AA138" s="37"/>
      <c r="AB138" s="37"/>
      <c r="AC138" s="37"/>
      <c r="AD138" s="37"/>
      <c r="AE138" s="37"/>
    </row>
    <row r="139" s="2" customFormat="1" ht="6.96" customHeight="1">
      <c r="A139" s="37"/>
      <c r="B139" s="38"/>
      <c r="C139" s="39"/>
      <c r="D139" s="39"/>
      <c r="E139" s="39"/>
      <c r="F139" s="39"/>
      <c r="G139" s="39"/>
      <c r="H139" s="39"/>
      <c r="I139" s="39"/>
      <c r="J139" s="39"/>
      <c r="K139" s="39"/>
      <c r="L139" s="62"/>
      <c r="S139" s="37"/>
      <c r="T139" s="37"/>
      <c r="U139" s="37"/>
      <c r="V139" s="37"/>
      <c r="W139" s="37"/>
      <c r="X139" s="37"/>
      <c r="Y139" s="37"/>
      <c r="Z139" s="37"/>
      <c r="AA139" s="37"/>
      <c r="AB139" s="37"/>
      <c r="AC139" s="37"/>
      <c r="AD139" s="37"/>
      <c r="AE139" s="37"/>
    </row>
    <row r="140" s="2" customFormat="1" ht="15.15" customHeight="1">
      <c r="A140" s="37"/>
      <c r="B140" s="38"/>
      <c r="C140" s="31" t="s">
        <v>24</v>
      </c>
      <c r="D140" s="39"/>
      <c r="E140" s="39"/>
      <c r="F140" s="26" t="str">
        <f>E15</f>
        <v>Městský úřad Ostrov</v>
      </c>
      <c r="G140" s="39"/>
      <c r="H140" s="39"/>
      <c r="I140" s="31" t="s">
        <v>32</v>
      </c>
      <c r="J140" s="35" t="str">
        <f>E21</f>
        <v xml:space="preserve"> </v>
      </c>
      <c r="K140" s="39"/>
      <c r="L140" s="62"/>
      <c r="S140" s="37"/>
      <c r="T140" s="37"/>
      <c r="U140" s="37"/>
      <c r="V140" s="37"/>
      <c r="W140" s="37"/>
      <c r="X140" s="37"/>
      <c r="Y140" s="37"/>
      <c r="Z140" s="37"/>
      <c r="AA140" s="37"/>
      <c r="AB140" s="37"/>
      <c r="AC140" s="37"/>
      <c r="AD140" s="37"/>
      <c r="AE140" s="37"/>
    </row>
    <row r="141" s="2" customFormat="1" ht="15.15" customHeight="1">
      <c r="A141" s="37"/>
      <c r="B141" s="38"/>
      <c r="C141" s="31" t="s">
        <v>30</v>
      </c>
      <c r="D141" s="39"/>
      <c r="E141" s="39"/>
      <c r="F141" s="26" t="str">
        <f>IF(E18="","",E18)</f>
        <v>Vyplň údaj</v>
      </c>
      <c r="G141" s="39"/>
      <c r="H141" s="39"/>
      <c r="I141" s="31" t="s">
        <v>35</v>
      </c>
      <c r="J141" s="35" t="str">
        <f>E24</f>
        <v xml:space="preserve"> </v>
      </c>
      <c r="K141" s="39"/>
      <c r="L141" s="62"/>
      <c r="S141" s="37"/>
      <c r="T141" s="37"/>
      <c r="U141" s="37"/>
      <c r="V141" s="37"/>
      <c r="W141" s="37"/>
      <c r="X141" s="37"/>
      <c r="Y141" s="37"/>
      <c r="Z141" s="37"/>
      <c r="AA141" s="37"/>
      <c r="AB141" s="37"/>
      <c r="AC141" s="37"/>
      <c r="AD141" s="37"/>
      <c r="AE141" s="37"/>
    </row>
    <row r="142" s="2" customFormat="1" ht="10.32" customHeight="1">
      <c r="A142" s="37"/>
      <c r="B142" s="38"/>
      <c r="C142" s="39"/>
      <c r="D142" s="39"/>
      <c r="E142" s="39"/>
      <c r="F142" s="39"/>
      <c r="G142" s="39"/>
      <c r="H142" s="39"/>
      <c r="I142" s="39"/>
      <c r="J142" s="39"/>
      <c r="K142" s="39"/>
      <c r="L142" s="62"/>
      <c r="S142" s="37"/>
      <c r="T142" s="37"/>
      <c r="U142" s="37"/>
      <c r="V142" s="37"/>
      <c r="W142" s="37"/>
      <c r="X142" s="37"/>
      <c r="Y142" s="37"/>
      <c r="Z142" s="37"/>
      <c r="AA142" s="37"/>
      <c r="AB142" s="37"/>
      <c r="AC142" s="37"/>
      <c r="AD142" s="37"/>
      <c r="AE142" s="37"/>
    </row>
    <row r="143" s="11" customFormat="1" ht="29.28" customHeight="1">
      <c r="A143" s="190"/>
      <c r="B143" s="191"/>
      <c r="C143" s="192" t="s">
        <v>131</v>
      </c>
      <c r="D143" s="193" t="s">
        <v>63</v>
      </c>
      <c r="E143" s="193" t="s">
        <v>59</v>
      </c>
      <c r="F143" s="193" t="s">
        <v>60</v>
      </c>
      <c r="G143" s="193" t="s">
        <v>132</v>
      </c>
      <c r="H143" s="193" t="s">
        <v>133</v>
      </c>
      <c r="I143" s="193" t="s">
        <v>134</v>
      </c>
      <c r="J143" s="193" t="s">
        <v>99</v>
      </c>
      <c r="K143" s="194" t="s">
        <v>135</v>
      </c>
      <c r="L143" s="195"/>
      <c r="M143" s="99" t="s">
        <v>1</v>
      </c>
      <c r="N143" s="100" t="s">
        <v>42</v>
      </c>
      <c r="O143" s="100" t="s">
        <v>136</v>
      </c>
      <c r="P143" s="100" t="s">
        <v>137</v>
      </c>
      <c r="Q143" s="100" t="s">
        <v>138</v>
      </c>
      <c r="R143" s="100" t="s">
        <v>139</v>
      </c>
      <c r="S143" s="100" t="s">
        <v>140</v>
      </c>
      <c r="T143" s="101" t="s">
        <v>141</v>
      </c>
      <c r="U143" s="190"/>
      <c r="V143" s="190"/>
      <c r="W143" s="190"/>
      <c r="X143" s="190"/>
      <c r="Y143" s="190"/>
      <c r="Z143" s="190"/>
      <c r="AA143" s="190"/>
      <c r="AB143" s="190"/>
      <c r="AC143" s="190"/>
      <c r="AD143" s="190"/>
      <c r="AE143" s="190"/>
    </row>
    <row r="144" s="2" customFormat="1" ht="22.8" customHeight="1">
      <c r="A144" s="37"/>
      <c r="B144" s="38"/>
      <c r="C144" s="106" t="s">
        <v>142</v>
      </c>
      <c r="D144" s="39"/>
      <c r="E144" s="39"/>
      <c r="F144" s="39"/>
      <c r="G144" s="39"/>
      <c r="H144" s="39"/>
      <c r="I144" s="39"/>
      <c r="J144" s="196">
        <f>BK144</f>
        <v>0</v>
      </c>
      <c r="K144" s="39"/>
      <c r="L144" s="43"/>
      <c r="M144" s="102"/>
      <c r="N144" s="197"/>
      <c r="O144" s="103"/>
      <c r="P144" s="198">
        <f>P145+P181+P343</f>
        <v>0</v>
      </c>
      <c r="Q144" s="103"/>
      <c r="R144" s="198">
        <f>R145+R181+R343</f>
        <v>11.414851355500002</v>
      </c>
      <c r="S144" s="103"/>
      <c r="T144" s="199">
        <f>T145+T181+T343</f>
        <v>18.435199580000003</v>
      </c>
      <c r="U144" s="37"/>
      <c r="V144" s="37"/>
      <c r="W144" s="37"/>
      <c r="X144" s="37"/>
      <c r="Y144" s="37"/>
      <c r="Z144" s="37"/>
      <c r="AA144" s="37"/>
      <c r="AB144" s="37"/>
      <c r="AC144" s="37"/>
      <c r="AD144" s="37"/>
      <c r="AE144" s="37"/>
      <c r="AT144" s="16" t="s">
        <v>77</v>
      </c>
      <c r="AU144" s="16" t="s">
        <v>101</v>
      </c>
      <c r="BK144" s="200">
        <f>BK145+BK181+BK343</f>
        <v>0</v>
      </c>
    </row>
    <row r="145" s="12" customFormat="1" ht="25.92" customHeight="1">
      <c r="A145" s="12"/>
      <c r="B145" s="201"/>
      <c r="C145" s="202"/>
      <c r="D145" s="203" t="s">
        <v>77</v>
      </c>
      <c r="E145" s="204" t="s">
        <v>143</v>
      </c>
      <c r="F145" s="204" t="s">
        <v>144</v>
      </c>
      <c r="G145" s="202"/>
      <c r="H145" s="202"/>
      <c r="I145" s="205"/>
      <c r="J145" s="206">
        <f>BK145</f>
        <v>0</v>
      </c>
      <c r="K145" s="202"/>
      <c r="L145" s="207"/>
      <c r="M145" s="208"/>
      <c r="N145" s="209"/>
      <c r="O145" s="209"/>
      <c r="P145" s="210">
        <f>P146+P149+P161+P168+P179</f>
        <v>0</v>
      </c>
      <c r="Q145" s="209"/>
      <c r="R145" s="210">
        <f>R146+R149+R161+R168+R179</f>
        <v>9.2284978860000013</v>
      </c>
      <c r="S145" s="209"/>
      <c r="T145" s="211">
        <f>T146+T149+T161+T168+T179</f>
        <v>4.7089999999999996</v>
      </c>
      <c r="U145" s="12"/>
      <c r="V145" s="12"/>
      <c r="W145" s="12"/>
      <c r="X145" s="12"/>
      <c r="Y145" s="12"/>
      <c r="Z145" s="12"/>
      <c r="AA145" s="12"/>
      <c r="AB145" s="12"/>
      <c r="AC145" s="12"/>
      <c r="AD145" s="12"/>
      <c r="AE145" s="12"/>
      <c r="AR145" s="212" t="s">
        <v>85</v>
      </c>
      <c r="AT145" s="213" t="s">
        <v>77</v>
      </c>
      <c r="AU145" s="213" t="s">
        <v>78</v>
      </c>
      <c r="AY145" s="212" t="s">
        <v>145</v>
      </c>
      <c r="BK145" s="214">
        <f>BK146+BK149+BK161+BK168+BK179</f>
        <v>0</v>
      </c>
    </row>
    <row r="146" s="12" customFormat="1" ht="22.8" customHeight="1">
      <c r="A146" s="12"/>
      <c r="B146" s="201"/>
      <c r="C146" s="202"/>
      <c r="D146" s="203" t="s">
        <v>77</v>
      </c>
      <c r="E146" s="215" t="s">
        <v>146</v>
      </c>
      <c r="F146" s="215" t="s">
        <v>147</v>
      </c>
      <c r="G146" s="202"/>
      <c r="H146" s="202"/>
      <c r="I146" s="205"/>
      <c r="J146" s="216">
        <f>BK146</f>
        <v>0</v>
      </c>
      <c r="K146" s="202"/>
      <c r="L146" s="207"/>
      <c r="M146" s="208"/>
      <c r="N146" s="209"/>
      <c r="O146" s="209"/>
      <c r="P146" s="210">
        <f>SUM(P147:P148)</f>
        <v>0</v>
      </c>
      <c r="Q146" s="209"/>
      <c r="R146" s="210">
        <f>SUM(R147:R148)</f>
        <v>0.88072099999999987</v>
      </c>
      <c r="S146" s="209"/>
      <c r="T146" s="211">
        <f>SUM(T147:T148)</f>
        <v>0</v>
      </c>
      <c r="U146" s="12"/>
      <c r="V146" s="12"/>
      <c r="W146" s="12"/>
      <c r="X146" s="12"/>
      <c r="Y146" s="12"/>
      <c r="Z146" s="12"/>
      <c r="AA146" s="12"/>
      <c r="AB146" s="12"/>
      <c r="AC146" s="12"/>
      <c r="AD146" s="12"/>
      <c r="AE146" s="12"/>
      <c r="AR146" s="212" t="s">
        <v>85</v>
      </c>
      <c r="AT146" s="213" t="s">
        <v>77</v>
      </c>
      <c r="AU146" s="213" t="s">
        <v>85</v>
      </c>
      <c r="AY146" s="212" t="s">
        <v>145</v>
      </c>
      <c r="BK146" s="214">
        <f>SUM(BK147:BK148)</f>
        <v>0</v>
      </c>
    </row>
    <row r="147" s="2" customFormat="1" ht="24.15" customHeight="1">
      <c r="A147" s="37"/>
      <c r="B147" s="38"/>
      <c r="C147" s="217" t="s">
        <v>85</v>
      </c>
      <c r="D147" s="217" t="s">
        <v>148</v>
      </c>
      <c r="E147" s="218" t="s">
        <v>149</v>
      </c>
      <c r="F147" s="219" t="s">
        <v>150</v>
      </c>
      <c r="G147" s="220" t="s">
        <v>151</v>
      </c>
      <c r="H147" s="221">
        <v>3.5</v>
      </c>
      <c r="I147" s="222"/>
      <c r="J147" s="223">
        <f>ROUND(I147*H147,2)</f>
        <v>0</v>
      </c>
      <c r="K147" s="219" t="s">
        <v>1</v>
      </c>
      <c r="L147" s="43"/>
      <c r="M147" s="224" t="s">
        <v>1</v>
      </c>
      <c r="N147" s="225" t="s">
        <v>44</v>
      </c>
      <c r="O147" s="90"/>
      <c r="P147" s="226">
        <f>O147*H147</f>
        <v>0</v>
      </c>
      <c r="Q147" s="226">
        <v>0.061969999999999997</v>
      </c>
      <c r="R147" s="226">
        <f>Q147*H147</f>
        <v>0.216895</v>
      </c>
      <c r="S147" s="226">
        <v>0</v>
      </c>
      <c r="T147" s="227">
        <f>S147*H147</f>
        <v>0</v>
      </c>
      <c r="U147" s="37"/>
      <c r="V147" s="37"/>
      <c r="W147" s="37"/>
      <c r="X147" s="37"/>
      <c r="Y147" s="37"/>
      <c r="Z147" s="37"/>
      <c r="AA147" s="37"/>
      <c r="AB147" s="37"/>
      <c r="AC147" s="37"/>
      <c r="AD147" s="37"/>
      <c r="AE147" s="37"/>
      <c r="AR147" s="228" t="s">
        <v>152</v>
      </c>
      <c r="AT147" s="228" t="s">
        <v>148</v>
      </c>
      <c r="AU147" s="228" t="s">
        <v>153</v>
      </c>
      <c r="AY147" s="16" t="s">
        <v>145</v>
      </c>
      <c r="BE147" s="229">
        <f>IF(N147="základní",J147,0)</f>
        <v>0</v>
      </c>
      <c r="BF147" s="229">
        <f>IF(N147="snížená",J147,0)</f>
        <v>0</v>
      </c>
      <c r="BG147" s="229">
        <f>IF(N147="zákl. přenesená",J147,0)</f>
        <v>0</v>
      </c>
      <c r="BH147" s="229">
        <f>IF(N147="sníž. přenesená",J147,0)</f>
        <v>0</v>
      </c>
      <c r="BI147" s="229">
        <f>IF(N147="nulová",J147,0)</f>
        <v>0</v>
      </c>
      <c r="BJ147" s="16" t="s">
        <v>153</v>
      </c>
      <c r="BK147" s="229">
        <f>ROUND(I147*H147,2)</f>
        <v>0</v>
      </c>
      <c r="BL147" s="16" t="s">
        <v>152</v>
      </c>
      <c r="BM147" s="228" t="s">
        <v>154</v>
      </c>
    </row>
    <row r="148" s="2" customFormat="1" ht="21.75" customHeight="1">
      <c r="A148" s="37"/>
      <c r="B148" s="38"/>
      <c r="C148" s="217" t="s">
        <v>146</v>
      </c>
      <c r="D148" s="217" t="s">
        <v>148</v>
      </c>
      <c r="E148" s="218" t="s">
        <v>155</v>
      </c>
      <c r="F148" s="219" t="s">
        <v>156</v>
      </c>
      <c r="G148" s="220" t="s">
        <v>151</v>
      </c>
      <c r="H148" s="221">
        <v>2.2999999999999998</v>
      </c>
      <c r="I148" s="222"/>
      <c r="J148" s="223">
        <f>ROUND(I148*H148,2)</f>
        <v>0</v>
      </c>
      <c r="K148" s="219" t="s">
        <v>1</v>
      </c>
      <c r="L148" s="43"/>
      <c r="M148" s="224" t="s">
        <v>1</v>
      </c>
      <c r="N148" s="225" t="s">
        <v>44</v>
      </c>
      <c r="O148" s="90"/>
      <c r="P148" s="226">
        <f>O148*H148</f>
        <v>0</v>
      </c>
      <c r="Q148" s="226">
        <v>0.28861999999999999</v>
      </c>
      <c r="R148" s="226">
        <f>Q148*H148</f>
        <v>0.66382599999999992</v>
      </c>
      <c r="S148" s="226">
        <v>0</v>
      </c>
      <c r="T148" s="227">
        <f>S148*H148</f>
        <v>0</v>
      </c>
      <c r="U148" s="37"/>
      <c r="V148" s="37"/>
      <c r="W148" s="37"/>
      <c r="X148" s="37"/>
      <c r="Y148" s="37"/>
      <c r="Z148" s="37"/>
      <c r="AA148" s="37"/>
      <c r="AB148" s="37"/>
      <c r="AC148" s="37"/>
      <c r="AD148" s="37"/>
      <c r="AE148" s="37"/>
      <c r="AR148" s="228" t="s">
        <v>152</v>
      </c>
      <c r="AT148" s="228" t="s">
        <v>148</v>
      </c>
      <c r="AU148" s="228" t="s">
        <v>153</v>
      </c>
      <c r="AY148" s="16" t="s">
        <v>145</v>
      </c>
      <c r="BE148" s="229">
        <f>IF(N148="základní",J148,0)</f>
        <v>0</v>
      </c>
      <c r="BF148" s="229">
        <f>IF(N148="snížená",J148,0)</f>
        <v>0</v>
      </c>
      <c r="BG148" s="229">
        <f>IF(N148="zákl. přenesená",J148,0)</f>
        <v>0</v>
      </c>
      <c r="BH148" s="229">
        <f>IF(N148="sníž. přenesená",J148,0)</f>
        <v>0</v>
      </c>
      <c r="BI148" s="229">
        <f>IF(N148="nulová",J148,0)</f>
        <v>0</v>
      </c>
      <c r="BJ148" s="16" t="s">
        <v>153</v>
      </c>
      <c r="BK148" s="229">
        <f>ROUND(I148*H148,2)</f>
        <v>0</v>
      </c>
      <c r="BL148" s="16" t="s">
        <v>152</v>
      </c>
      <c r="BM148" s="228" t="s">
        <v>157</v>
      </c>
    </row>
    <row r="149" s="12" customFormat="1" ht="22.8" customHeight="1">
      <c r="A149" s="12"/>
      <c r="B149" s="201"/>
      <c r="C149" s="202"/>
      <c r="D149" s="203" t="s">
        <v>77</v>
      </c>
      <c r="E149" s="215" t="s">
        <v>158</v>
      </c>
      <c r="F149" s="215" t="s">
        <v>159</v>
      </c>
      <c r="G149" s="202"/>
      <c r="H149" s="202"/>
      <c r="I149" s="205"/>
      <c r="J149" s="216">
        <f>BK149</f>
        <v>0</v>
      </c>
      <c r="K149" s="202"/>
      <c r="L149" s="207"/>
      <c r="M149" s="208"/>
      <c r="N149" s="209"/>
      <c r="O149" s="209"/>
      <c r="P149" s="210">
        <f>SUM(P150:P160)</f>
        <v>0</v>
      </c>
      <c r="Q149" s="209"/>
      <c r="R149" s="210">
        <f>SUM(R150:R160)</f>
        <v>8.3457197610000016</v>
      </c>
      <c r="S149" s="209"/>
      <c r="T149" s="211">
        <f>SUM(T150:T160)</f>
        <v>0</v>
      </c>
      <c r="U149" s="12"/>
      <c r="V149" s="12"/>
      <c r="W149" s="12"/>
      <c r="X149" s="12"/>
      <c r="Y149" s="12"/>
      <c r="Z149" s="12"/>
      <c r="AA149" s="12"/>
      <c r="AB149" s="12"/>
      <c r="AC149" s="12"/>
      <c r="AD149" s="12"/>
      <c r="AE149" s="12"/>
      <c r="AR149" s="212" t="s">
        <v>85</v>
      </c>
      <c r="AT149" s="213" t="s">
        <v>77</v>
      </c>
      <c r="AU149" s="213" t="s">
        <v>85</v>
      </c>
      <c r="AY149" s="212" t="s">
        <v>145</v>
      </c>
      <c r="BK149" s="214">
        <f>SUM(BK150:BK160)</f>
        <v>0</v>
      </c>
    </row>
    <row r="150" s="2" customFormat="1" ht="24.15" customHeight="1">
      <c r="A150" s="37"/>
      <c r="B150" s="38"/>
      <c r="C150" s="217" t="s">
        <v>152</v>
      </c>
      <c r="D150" s="217" t="s">
        <v>148</v>
      </c>
      <c r="E150" s="218" t="s">
        <v>160</v>
      </c>
      <c r="F150" s="219" t="s">
        <v>161</v>
      </c>
      <c r="G150" s="220" t="s">
        <v>151</v>
      </c>
      <c r="H150" s="221">
        <v>58.774999999999999</v>
      </c>
      <c r="I150" s="222"/>
      <c r="J150" s="223">
        <f>ROUND(I150*H150,2)</f>
        <v>0</v>
      </c>
      <c r="K150" s="219" t="s">
        <v>1</v>
      </c>
      <c r="L150" s="43"/>
      <c r="M150" s="224" t="s">
        <v>1</v>
      </c>
      <c r="N150" s="225" t="s">
        <v>44</v>
      </c>
      <c r="O150" s="90"/>
      <c r="P150" s="226">
        <f>O150*H150</f>
        <v>0</v>
      </c>
      <c r="Q150" s="226">
        <v>0.000263</v>
      </c>
      <c r="R150" s="226">
        <f>Q150*H150</f>
        <v>0.015457825</v>
      </c>
      <c r="S150" s="226">
        <v>0</v>
      </c>
      <c r="T150" s="227">
        <f>S150*H150</f>
        <v>0</v>
      </c>
      <c r="U150" s="37"/>
      <c r="V150" s="37"/>
      <c r="W150" s="37"/>
      <c r="X150" s="37"/>
      <c r="Y150" s="37"/>
      <c r="Z150" s="37"/>
      <c r="AA150" s="37"/>
      <c r="AB150" s="37"/>
      <c r="AC150" s="37"/>
      <c r="AD150" s="37"/>
      <c r="AE150" s="37"/>
      <c r="AR150" s="228" t="s">
        <v>152</v>
      </c>
      <c r="AT150" s="228" t="s">
        <v>148</v>
      </c>
      <c r="AU150" s="228" t="s">
        <v>153</v>
      </c>
      <c r="AY150" s="16" t="s">
        <v>145</v>
      </c>
      <c r="BE150" s="229">
        <f>IF(N150="základní",J150,0)</f>
        <v>0</v>
      </c>
      <c r="BF150" s="229">
        <f>IF(N150="snížená",J150,0)</f>
        <v>0</v>
      </c>
      <c r="BG150" s="229">
        <f>IF(N150="zákl. přenesená",J150,0)</f>
        <v>0</v>
      </c>
      <c r="BH150" s="229">
        <f>IF(N150="sníž. přenesená",J150,0)</f>
        <v>0</v>
      </c>
      <c r="BI150" s="229">
        <f>IF(N150="nulová",J150,0)</f>
        <v>0</v>
      </c>
      <c r="BJ150" s="16" t="s">
        <v>153</v>
      </c>
      <c r="BK150" s="229">
        <f>ROUND(I150*H150,2)</f>
        <v>0</v>
      </c>
      <c r="BL150" s="16" t="s">
        <v>152</v>
      </c>
      <c r="BM150" s="228" t="s">
        <v>162</v>
      </c>
    </row>
    <row r="151" s="2" customFormat="1" ht="24.15" customHeight="1">
      <c r="A151" s="37"/>
      <c r="B151" s="38"/>
      <c r="C151" s="217" t="s">
        <v>163</v>
      </c>
      <c r="D151" s="217" t="s">
        <v>148</v>
      </c>
      <c r="E151" s="218" t="s">
        <v>164</v>
      </c>
      <c r="F151" s="219" t="s">
        <v>165</v>
      </c>
      <c r="G151" s="220" t="s">
        <v>151</v>
      </c>
      <c r="H151" s="221">
        <v>58.774999999999999</v>
      </c>
      <c r="I151" s="222"/>
      <c r="J151" s="223">
        <f>ROUND(I151*H151,2)</f>
        <v>0</v>
      </c>
      <c r="K151" s="219" t="s">
        <v>1</v>
      </c>
      <c r="L151" s="43"/>
      <c r="M151" s="224" t="s">
        <v>1</v>
      </c>
      <c r="N151" s="225" t="s">
        <v>44</v>
      </c>
      <c r="O151" s="90"/>
      <c r="P151" s="226">
        <f>O151*H151</f>
        <v>0</v>
      </c>
      <c r="Q151" s="226">
        <v>0.0043800000000000002</v>
      </c>
      <c r="R151" s="226">
        <f>Q151*H151</f>
        <v>0.25743450000000001</v>
      </c>
      <c r="S151" s="226">
        <v>0</v>
      </c>
      <c r="T151" s="227">
        <f>S151*H151</f>
        <v>0</v>
      </c>
      <c r="U151" s="37"/>
      <c r="V151" s="37"/>
      <c r="W151" s="37"/>
      <c r="X151" s="37"/>
      <c r="Y151" s="37"/>
      <c r="Z151" s="37"/>
      <c r="AA151" s="37"/>
      <c r="AB151" s="37"/>
      <c r="AC151" s="37"/>
      <c r="AD151" s="37"/>
      <c r="AE151" s="37"/>
      <c r="AR151" s="228" t="s">
        <v>152</v>
      </c>
      <c r="AT151" s="228" t="s">
        <v>148</v>
      </c>
      <c r="AU151" s="228" t="s">
        <v>153</v>
      </c>
      <c r="AY151" s="16" t="s">
        <v>145</v>
      </c>
      <c r="BE151" s="229">
        <f>IF(N151="základní",J151,0)</f>
        <v>0</v>
      </c>
      <c r="BF151" s="229">
        <f>IF(N151="snížená",J151,0)</f>
        <v>0</v>
      </c>
      <c r="BG151" s="229">
        <f>IF(N151="zákl. přenesená",J151,0)</f>
        <v>0</v>
      </c>
      <c r="BH151" s="229">
        <f>IF(N151="sníž. přenesená",J151,0)</f>
        <v>0</v>
      </c>
      <c r="BI151" s="229">
        <f>IF(N151="nulová",J151,0)</f>
        <v>0</v>
      </c>
      <c r="BJ151" s="16" t="s">
        <v>153</v>
      </c>
      <c r="BK151" s="229">
        <f>ROUND(I151*H151,2)</f>
        <v>0</v>
      </c>
      <c r="BL151" s="16" t="s">
        <v>152</v>
      </c>
      <c r="BM151" s="228" t="s">
        <v>166</v>
      </c>
    </row>
    <row r="152" s="2" customFormat="1" ht="24.15" customHeight="1">
      <c r="A152" s="37"/>
      <c r="B152" s="38"/>
      <c r="C152" s="217" t="s">
        <v>158</v>
      </c>
      <c r="D152" s="217" t="s">
        <v>148</v>
      </c>
      <c r="E152" s="218" t="s">
        <v>167</v>
      </c>
      <c r="F152" s="219" t="s">
        <v>168</v>
      </c>
      <c r="G152" s="220" t="s">
        <v>151</v>
      </c>
      <c r="H152" s="221">
        <v>58.774999999999999</v>
      </c>
      <c r="I152" s="222"/>
      <c r="J152" s="223">
        <f>ROUND(I152*H152,2)</f>
        <v>0</v>
      </c>
      <c r="K152" s="219" t="s">
        <v>1</v>
      </c>
      <c r="L152" s="43"/>
      <c r="M152" s="224" t="s">
        <v>1</v>
      </c>
      <c r="N152" s="225" t="s">
        <v>44</v>
      </c>
      <c r="O152" s="90"/>
      <c r="P152" s="226">
        <f>O152*H152</f>
        <v>0</v>
      </c>
      <c r="Q152" s="226">
        <v>0.0030000000000000001</v>
      </c>
      <c r="R152" s="226">
        <f>Q152*H152</f>
        <v>0.17632500000000001</v>
      </c>
      <c r="S152" s="226">
        <v>0</v>
      </c>
      <c r="T152" s="227">
        <f>S152*H152</f>
        <v>0</v>
      </c>
      <c r="U152" s="37"/>
      <c r="V152" s="37"/>
      <c r="W152" s="37"/>
      <c r="X152" s="37"/>
      <c r="Y152" s="37"/>
      <c r="Z152" s="37"/>
      <c r="AA152" s="37"/>
      <c r="AB152" s="37"/>
      <c r="AC152" s="37"/>
      <c r="AD152" s="37"/>
      <c r="AE152" s="37"/>
      <c r="AR152" s="228" t="s">
        <v>152</v>
      </c>
      <c r="AT152" s="228" t="s">
        <v>148</v>
      </c>
      <c r="AU152" s="228" t="s">
        <v>153</v>
      </c>
      <c r="AY152" s="16" t="s">
        <v>145</v>
      </c>
      <c r="BE152" s="229">
        <f>IF(N152="základní",J152,0)</f>
        <v>0</v>
      </c>
      <c r="BF152" s="229">
        <f>IF(N152="snížená",J152,0)</f>
        <v>0</v>
      </c>
      <c r="BG152" s="229">
        <f>IF(N152="zákl. přenesená",J152,0)</f>
        <v>0</v>
      </c>
      <c r="BH152" s="229">
        <f>IF(N152="sníž. přenesená",J152,0)</f>
        <v>0</v>
      </c>
      <c r="BI152" s="229">
        <f>IF(N152="nulová",J152,0)</f>
        <v>0</v>
      </c>
      <c r="BJ152" s="16" t="s">
        <v>153</v>
      </c>
      <c r="BK152" s="229">
        <f>ROUND(I152*H152,2)</f>
        <v>0</v>
      </c>
      <c r="BL152" s="16" t="s">
        <v>152</v>
      </c>
      <c r="BM152" s="228" t="s">
        <v>169</v>
      </c>
    </row>
    <row r="153" s="2" customFormat="1" ht="24.15" customHeight="1">
      <c r="A153" s="37"/>
      <c r="B153" s="38"/>
      <c r="C153" s="217" t="s">
        <v>170</v>
      </c>
      <c r="D153" s="217" t="s">
        <v>148</v>
      </c>
      <c r="E153" s="218" t="s">
        <v>171</v>
      </c>
      <c r="F153" s="219" t="s">
        <v>172</v>
      </c>
      <c r="G153" s="220" t="s">
        <v>151</v>
      </c>
      <c r="H153" s="221">
        <v>181.452</v>
      </c>
      <c r="I153" s="222"/>
      <c r="J153" s="223">
        <f>ROUND(I153*H153,2)</f>
        <v>0</v>
      </c>
      <c r="K153" s="219" t="s">
        <v>1</v>
      </c>
      <c r="L153" s="43"/>
      <c r="M153" s="224" t="s">
        <v>1</v>
      </c>
      <c r="N153" s="225" t="s">
        <v>44</v>
      </c>
      <c r="O153" s="90"/>
      <c r="P153" s="226">
        <f>O153*H153</f>
        <v>0</v>
      </c>
      <c r="Q153" s="226">
        <v>0.000263</v>
      </c>
      <c r="R153" s="226">
        <f>Q153*H153</f>
        <v>0.047721875999999996</v>
      </c>
      <c r="S153" s="226">
        <v>0</v>
      </c>
      <c r="T153" s="227">
        <f>S153*H153</f>
        <v>0</v>
      </c>
      <c r="U153" s="37"/>
      <c r="V153" s="37"/>
      <c r="W153" s="37"/>
      <c r="X153" s="37"/>
      <c r="Y153" s="37"/>
      <c r="Z153" s="37"/>
      <c r="AA153" s="37"/>
      <c r="AB153" s="37"/>
      <c r="AC153" s="37"/>
      <c r="AD153" s="37"/>
      <c r="AE153" s="37"/>
      <c r="AR153" s="228" t="s">
        <v>152</v>
      </c>
      <c r="AT153" s="228" t="s">
        <v>148</v>
      </c>
      <c r="AU153" s="228" t="s">
        <v>153</v>
      </c>
      <c r="AY153" s="16" t="s">
        <v>145</v>
      </c>
      <c r="BE153" s="229">
        <f>IF(N153="základní",J153,0)</f>
        <v>0</v>
      </c>
      <c r="BF153" s="229">
        <f>IF(N153="snížená",J153,0)</f>
        <v>0</v>
      </c>
      <c r="BG153" s="229">
        <f>IF(N153="zákl. přenesená",J153,0)</f>
        <v>0</v>
      </c>
      <c r="BH153" s="229">
        <f>IF(N153="sníž. přenesená",J153,0)</f>
        <v>0</v>
      </c>
      <c r="BI153" s="229">
        <f>IF(N153="nulová",J153,0)</f>
        <v>0</v>
      </c>
      <c r="BJ153" s="16" t="s">
        <v>153</v>
      </c>
      <c r="BK153" s="229">
        <f>ROUND(I153*H153,2)</f>
        <v>0</v>
      </c>
      <c r="BL153" s="16" t="s">
        <v>152</v>
      </c>
      <c r="BM153" s="228" t="s">
        <v>173</v>
      </c>
    </row>
    <row r="154" s="2" customFormat="1" ht="24.15" customHeight="1">
      <c r="A154" s="37"/>
      <c r="B154" s="38"/>
      <c r="C154" s="217" t="s">
        <v>174</v>
      </c>
      <c r="D154" s="217" t="s">
        <v>148</v>
      </c>
      <c r="E154" s="218" t="s">
        <v>175</v>
      </c>
      <c r="F154" s="219" t="s">
        <v>176</v>
      </c>
      <c r="G154" s="220" t="s">
        <v>151</v>
      </c>
      <c r="H154" s="221">
        <v>181.452</v>
      </c>
      <c r="I154" s="222"/>
      <c r="J154" s="223">
        <f>ROUND(I154*H154,2)</f>
        <v>0</v>
      </c>
      <c r="K154" s="219" t="s">
        <v>1</v>
      </c>
      <c r="L154" s="43"/>
      <c r="M154" s="224" t="s">
        <v>1</v>
      </c>
      <c r="N154" s="225" t="s">
        <v>44</v>
      </c>
      <c r="O154" s="90"/>
      <c r="P154" s="226">
        <f>O154*H154</f>
        <v>0</v>
      </c>
      <c r="Q154" s="226">
        <v>0.0043800000000000002</v>
      </c>
      <c r="R154" s="226">
        <f>Q154*H154</f>
        <v>0.79475976000000004</v>
      </c>
      <c r="S154" s="226">
        <v>0</v>
      </c>
      <c r="T154" s="227">
        <f>S154*H154</f>
        <v>0</v>
      </c>
      <c r="U154" s="37"/>
      <c r="V154" s="37"/>
      <c r="W154" s="37"/>
      <c r="X154" s="37"/>
      <c r="Y154" s="37"/>
      <c r="Z154" s="37"/>
      <c r="AA154" s="37"/>
      <c r="AB154" s="37"/>
      <c r="AC154" s="37"/>
      <c r="AD154" s="37"/>
      <c r="AE154" s="37"/>
      <c r="AR154" s="228" t="s">
        <v>152</v>
      </c>
      <c r="AT154" s="228" t="s">
        <v>148</v>
      </c>
      <c r="AU154" s="228" t="s">
        <v>153</v>
      </c>
      <c r="AY154" s="16" t="s">
        <v>145</v>
      </c>
      <c r="BE154" s="229">
        <f>IF(N154="základní",J154,0)</f>
        <v>0</v>
      </c>
      <c r="BF154" s="229">
        <f>IF(N154="snížená",J154,0)</f>
        <v>0</v>
      </c>
      <c r="BG154" s="229">
        <f>IF(N154="zákl. přenesená",J154,0)</f>
        <v>0</v>
      </c>
      <c r="BH154" s="229">
        <f>IF(N154="sníž. přenesená",J154,0)</f>
        <v>0</v>
      </c>
      <c r="BI154" s="229">
        <f>IF(N154="nulová",J154,0)</f>
        <v>0</v>
      </c>
      <c r="BJ154" s="16" t="s">
        <v>153</v>
      </c>
      <c r="BK154" s="229">
        <f>ROUND(I154*H154,2)</f>
        <v>0</v>
      </c>
      <c r="BL154" s="16" t="s">
        <v>152</v>
      </c>
      <c r="BM154" s="228" t="s">
        <v>177</v>
      </c>
    </row>
    <row r="155" s="2" customFormat="1" ht="24.15" customHeight="1">
      <c r="A155" s="37"/>
      <c r="B155" s="38"/>
      <c r="C155" s="217" t="s">
        <v>178</v>
      </c>
      <c r="D155" s="217" t="s">
        <v>148</v>
      </c>
      <c r="E155" s="218" t="s">
        <v>179</v>
      </c>
      <c r="F155" s="219" t="s">
        <v>180</v>
      </c>
      <c r="G155" s="220" t="s">
        <v>151</v>
      </c>
      <c r="H155" s="221">
        <v>181.452</v>
      </c>
      <c r="I155" s="222"/>
      <c r="J155" s="223">
        <f>ROUND(I155*H155,2)</f>
        <v>0</v>
      </c>
      <c r="K155" s="219" t="s">
        <v>1</v>
      </c>
      <c r="L155" s="43"/>
      <c r="M155" s="224" t="s">
        <v>1</v>
      </c>
      <c r="N155" s="225" t="s">
        <v>44</v>
      </c>
      <c r="O155" s="90"/>
      <c r="P155" s="226">
        <f>O155*H155</f>
        <v>0</v>
      </c>
      <c r="Q155" s="226">
        <v>0.0030000000000000001</v>
      </c>
      <c r="R155" s="226">
        <f>Q155*H155</f>
        <v>0.54435599999999995</v>
      </c>
      <c r="S155" s="226">
        <v>0</v>
      </c>
      <c r="T155" s="227">
        <f>S155*H155</f>
        <v>0</v>
      </c>
      <c r="U155" s="37"/>
      <c r="V155" s="37"/>
      <c r="W155" s="37"/>
      <c r="X155" s="37"/>
      <c r="Y155" s="37"/>
      <c r="Z155" s="37"/>
      <c r="AA155" s="37"/>
      <c r="AB155" s="37"/>
      <c r="AC155" s="37"/>
      <c r="AD155" s="37"/>
      <c r="AE155" s="37"/>
      <c r="AR155" s="228" t="s">
        <v>152</v>
      </c>
      <c r="AT155" s="228" t="s">
        <v>148</v>
      </c>
      <c r="AU155" s="228" t="s">
        <v>153</v>
      </c>
      <c r="AY155" s="16" t="s">
        <v>145</v>
      </c>
      <c r="BE155" s="229">
        <f>IF(N155="základní",J155,0)</f>
        <v>0</v>
      </c>
      <c r="BF155" s="229">
        <f>IF(N155="snížená",J155,0)</f>
        <v>0</v>
      </c>
      <c r="BG155" s="229">
        <f>IF(N155="zákl. přenesená",J155,0)</f>
        <v>0</v>
      </c>
      <c r="BH155" s="229">
        <f>IF(N155="sníž. přenesená",J155,0)</f>
        <v>0</v>
      </c>
      <c r="BI155" s="229">
        <f>IF(N155="nulová",J155,0)</f>
        <v>0</v>
      </c>
      <c r="BJ155" s="16" t="s">
        <v>153</v>
      </c>
      <c r="BK155" s="229">
        <f>ROUND(I155*H155,2)</f>
        <v>0</v>
      </c>
      <c r="BL155" s="16" t="s">
        <v>152</v>
      </c>
      <c r="BM155" s="228" t="s">
        <v>181</v>
      </c>
    </row>
    <row r="156" s="2" customFormat="1" ht="24.15" customHeight="1">
      <c r="A156" s="37"/>
      <c r="B156" s="38"/>
      <c r="C156" s="217" t="s">
        <v>182</v>
      </c>
      <c r="D156" s="217" t="s">
        <v>148</v>
      </c>
      <c r="E156" s="218" t="s">
        <v>183</v>
      </c>
      <c r="F156" s="219" t="s">
        <v>184</v>
      </c>
      <c r="G156" s="220" t="s">
        <v>151</v>
      </c>
      <c r="H156" s="221">
        <v>21</v>
      </c>
      <c r="I156" s="222"/>
      <c r="J156" s="223">
        <f>ROUND(I156*H156,2)</f>
        <v>0</v>
      </c>
      <c r="K156" s="219" t="s">
        <v>1</v>
      </c>
      <c r="L156" s="43"/>
      <c r="M156" s="224" t="s">
        <v>1</v>
      </c>
      <c r="N156" s="225" t="s">
        <v>44</v>
      </c>
      <c r="O156" s="90"/>
      <c r="P156" s="226">
        <f>O156*H156</f>
        <v>0</v>
      </c>
      <c r="Q156" s="226">
        <v>0.015400000000000001</v>
      </c>
      <c r="R156" s="226">
        <f>Q156*H156</f>
        <v>0.32340000000000002</v>
      </c>
      <c r="S156" s="226">
        <v>0</v>
      </c>
      <c r="T156" s="227">
        <f>S156*H156</f>
        <v>0</v>
      </c>
      <c r="U156" s="37"/>
      <c r="V156" s="37"/>
      <c r="W156" s="37"/>
      <c r="X156" s="37"/>
      <c r="Y156" s="37"/>
      <c r="Z156" s="37"/>
      <c r="AA156" s="37"/>
      <c r="AB156" s="37"/>
      <c r="AC156" s="37"/>
      <c r="AD156" s="37"/>
      <c r="AE156" s="37"/>
      <c r="AR156" s="228" t="s">
        <v>152</v>
      </c>
      <c r="AT156" s="228" t="s">
        <v>148</v>
      </c>
      <c r="AU156" s="228" t="s">
        <v>153</v>
      </c>
      <c r="AY156" s="16" t="s">
        <v>145</v>
      </c>
      <c r="BE156" s="229">
        <f>IF(N156="základní",J156,0)</f>
        <v>0</v>
      </c>
      <c r="BF156" s="229">
        <f>IF(N156="snížená",J156,0)</f>
        <v>0</v>
      </c>
      <c r="BG156" s="229">
        <f>IF(N156="zákl. přenesená",J156,0)</f>
        <v>0</v>
      </c>
      <c r="BH156" s="229">
        <f>IF(N156="sníž. přenesená",J156,0)</f>
        <v>0</v>
      </c>
      <c r="BI156" s="229">
        <f>IF(N156="nulová",J156,0)</f>
        <v>0</v>
      </c>
      <c r="BJ156" s="16" t="s">
        <v>153</v>
      </c>
      <c r="BK156" s="229">
        <f>ROUND(I156*H156,2)</f>
        <v>0</v>
      </c>
      <c r="BL156" s="16" t="s">
        <v>152</v>
      </c>
      <c r="BM156" s="228" t="s">
        <v>185</v>
      </c>
    </row>
    <row r="157" s="2" customFormat="1" ht="24.15" customHeight="1">
      <c r="A157" s="37"/>
      <c r="B157" s="38"/>
      <c r="C157" s="217" t="s">
        <v>186</v>
      </c>
      <c r="D157" s="217" t="s">
        <v>148</v>
      </c>
      <c r="E157" s="218" t="s">
        <v>187</v>
      </c>
      <c r="F157" s="219" t="s">
        <v>188</v>
      </c>
      <c r="G157" s="220" t="s">
        <v>151</v>
      </c>
      <c r="H157" s="221">
        <v>16</v>
      </c>
      <c r="I157" s="222"/>
      <c r="J157" s="223">
        <f>ROUND(I157*H157,2)</f>
        <v>0</v>
      </c>
      <c r="K157" s="219" t="s">
        <v>1</v>
      </c>
      <c r="L157" s="43"/>
      <c r="M157" s="224" t="s">
        <v>1</v>
      </c>
      <c r="N157" s="225" t="s">
        <v>44</v>
      </c>
      <c r="O157" s="90"/>
      <c r="P157" s="226">
        <f>O157*H157</f>
        <v>0</v>
      </c>
      <c r="Q157" s="226">
        <v>0.038899999999999997</v>
      </c>
      <c r="R157" s="226">
        <f>Q157*H157</f>
        <v>0.62239999999999995</v>
      </c>
      <c r="S157" s="226">
        <v>0</v>
      </c>
      <c r="T157" s="227">
        <f>S157*H157</f>
        <v>0</v>
      </c>
      <c r="U157" s="37"/>
      <c r="V157" s="37"/>
      <c r="W157" s="37"/>
      <c r="X157" s="37"/>
      <c r="Y157" s="37"/>
      <c r="Z157" s="37"/>
      <c r="AA157" s="37"/>
      <c r="AB157" s="37"/>
      <c r="AC157" s="37"/>
      <c r="AD157" s="37"/>
      <c r="AE157" s="37"/>
      <c r="AR157" s="228" t="s">
        <v>152</v>
      </c>
      <c r="AT157" s="228" t="s">
        <v>148</v>
      </c>
      <c r="AU157" s="228" t="s">
        <v>153</v>
      </c>
      <c r="AY157" s="16" t="s">
        <v>145</v>
      </c>
      <c r="BE157" s="229">
        <f>IF(N157="základní",J157,0)</f>
        <v>0</v>
      </c>
      <c r="BF157" s="229">
        <f>IF(N157="snížená",J157,0)</f>
        <v>0</v>
      </c>
      <c r="BG157" s="229">
        <f>IF(N157="zákl. přenesená",J157,0)</f>
        <v>0</v>
      </c>
      <c r="BH157" s="229">
        <f>IF(N157="sníž. přenesená",J157,0)</f>
        <v>0</v>
      </c>
      <c r="BI157" s="229">
        <f>IF(N157="nulová",J157,0)</f>
        <v>0</v>
      </c>
      <c r="BJ157" s="16" t="s">
        <v>153</v>
      </c>
      <c r="BK157" s="229">
        <f>ROUND(I157*H157,2)</f>
        <v>0</v>
      </c>
      <c r="BL157" s="16" t="s">
        <v>152</v>
      </c>
      <c r="BM157" s="228" t="s">
        <v>189</v>
      </c>
    </row>
    <row r="158" s="2" customFormat="1" ht="24.15" customHeight="1">
      <c r="A158" s="37"/>
      <c r="B158" s="38"/>
      <c r="C158" s="217" t="s">
        <v>8</v>
      </c>
      <c r="D158" s="217" t="s">
        <v>148</v>
      </c>
      <c r="E158" s="218" t="s">
        <v>190</v>
      </c>
      <c r="F158" s="219" t="s">
        <v>191</v>
      </c>
      <c r="G158" s="220" t="s">
        <v>151</v>
      </c>
      <c r="H158" s="221">
        <v>58.774999999999999</v>
      </c>
      <c r="I158" s="222"/>
      <c r="J158" s="223">
        <f>ROUND(I158*H158,2)</f>
        <v>0</v>
      </c>
      <c r="K158" s="219" t="s">
        <v>1</v>
      </c>
      <c r="L158" s="43"/>
      <c r="M158" s="224" t="s">
        <v>1</v>
      </c>
      <c r="N158" s="225" t="s">
        <v>44</v>
      </c>
      <c r="O158" s="90"/>
      <c r="P158" s="226">
        <f>O158*H158</f>
        <v>0</v>
      </c>
      <c r="Q158" s="226">
        <v>0.094500000000000001</v>
      </c>
      <c r="R158" s="226">
        <f>Q158*H158</f>
        <v>5.5542375000000002</v>
      </c>
      <c r="S158" s="226">
        <v>0</v>
      </c>
      <c r="T158" s="227">
        <f>S158*H158</f>
        <v>0</v>
      </c>
      <c r="U158" s="37"/>
      <c r="V158" s="37"/>
      <c r="W158" s="37"/>
      <c r="X158" s="37"/>
      <c r="Y158" s="37"/>
      <c r="Z158" s="37"/>
      <c r="AA158" s="37"/>
      <c r="AB158" s="37"/>
      <c r="AC158" s="37"/>
      <c r="AD158" s="37"/>
      <c r="AE158" s="37"/>
      <c r="AR158" s="228" t="s">
        <v>152</v>
      </c>
      <c r="AT158" s="228" t="s">
        <v>148</v>
      </c>
      <c r="AU158" s="228" t="s">
        <v>153</v>
      </c>
      <c r="AY158" s="16" t="s">
        <v>145</v>
      </c>
      <c r="BE158" s="229">
        <f>IF(N158="základní",J158,0)</f>
        <v>0</v>
      </c>
      <c r="BF158" s="229">
        <f>IF(N158="snížená",J158,0)</f>
        <v>0</v>
      </c>
      <c r="BG158" s="229">
        <f>IF(N158="zákl. přenesená",J158,0)</f>
        <v>0</v>
      </c>
      <c r="BH158" s="229">
        <f>IF(N158="sníž. přenesená",J158,0)</f>
        <v>0</v>
      </c>
      <c r="BI158" s="229">
        <f>IF(N158="nulová",J158,0)</f>
        <v>0</v>
      </c>
      <c r="BJ158" s="16" t="s">
        <v>153</v>
      </c>
      <c r="BK158" s="229">
        <f>ROUND(I158*H158,2)</f>
        <v>0</v>
      </c>
      <c r="BL158" s="16" t="s">
        <v>152</v>
      </c>
      <c r="BM158" s="228" t="s">
        <v>192</v>
      </c>
    </row>
    <row r="159" s="2" customFormat="1" ht="16.5" customHeight="1">
      <c r="A159" s="37"/>
      <c r="B159" s="38"/>
      <c r="C159" s="217" t="s">
        <v>193</v>
      </c>
      <c r="D159" s="217" t="s">
        <v>148</v>
      </c>
      <c r="E159" s="218" t="s">
        <v>194</v>
      </c>
      <c r="F159" s="219" t="s">
        <v>195</v>
      </c>
      <c r="G159" s="220" t="s">
        <v>151</v>
      </c>
      <c r="H159" s="221">
        <v>58.774999999999999</v>
      </c>
      <c r="I159" s="222"/>
      <c r="J159" s="223">
        <f>ROUND(I159*H159,2)</f>
        <v>0</v>
      </c>
      <c r="K159" s="219" t="s">
        <v>1</v>
      </c>
      <c r="L159" s="43"/>
      <c r="M159" s="224" t="s">
        <v>1</v>
      </c>
      <c r="N159" s="225" t="s">
        <v>44</v>
      </c>
      <c r="O159" s="90"/>
      <c r="P159" s="226">
        <f>O159*H159</f>
        <v>0</v>
      </c>
      <c r="Q159" s="226">
        <v>0.00013200000000000001</v>
      </c>
      <c r="R159" s="226">
        <f>Q159*H159</f>
        <v>0.0077583000000000001</v>
      </c>
      <c r="S159" s="226">
        <v>0</v>
      </c>
      <c r="T159" s="227">
        <f>S159*H159</f>
        <v>0</v>
      </c>
      <c r="U159" s="37"/>
      <c r="V159" s="37"/>
      <c r="W159" s="37"/>
      <c r="X159" s="37"/>
      <c r="Y159" s="37"/>
      <c r="Z159" s="37"/>
      <c r="AA159" s="37"/>
      <c r="AB159" s="37"/>
      <c r="AC159" s="37"/>
      <c r="AD159" s="37"/>
      <c r="AE159" s="37"/>
      <c r="AR159" s="228" t="s">
        <v>152</v>
      </c>
      <c r="AT159" s="228" t="s">
        <v>148</v>
      </c>
      <c r="AU159" s="228" t="s">
        <v>153</v>
      </c>
      <c r="AY159" s="16" t="s">
        <v>145</v>
      </c>
      <c r="BE159" s="229">
        <f>IF(N159="základní",J159,0)</f>
        <v>0</v>
      </c>
      <c r="BF159" s="229">
        <f>IF(N159="snížená",J159,0)</f>
        <v>0</v>
      </c>
      <c r="BG159" s="229">
        <f>IF(N159="zákl. přenesená",J159,0)</f>
        <v>0</v>
      </c>
      <c r="BH159" s="229">
        <f>IF(N159="sníž. přenesená",J159,0)</f>
        <v>0</v>
      </c>
      <c r="BI159" s="229">
        <f>IF(N159="nulová",J159,0)</f>
        <v>0</v>
      </c>
      <c r="BJ159" s="16" t="s">
        <v>153</v>
      </c>
      <c r="BK159" s="229">
        <f>ROUND(I159*H159,2)</f>
        <v>0</v>
      </c>
      <c r="BL159" s="16" t="s">
        <v>152</v>
      </c>
      <c r="BM159" s="228" t="s">
        <v>196</v>
      </c>
    </row>
    <row r="160" s="2" customFormat="1" ht="33" customHeight="1">
      <c r="A160" s="37"/>
      <c r="B160" s="38"/>
      <c r="C160" s="217" t="s">
        <v>197</v>
      </c>
      <c r="D160" s="217" t="s">
        <v>148</v>
      </c>
      <c r="E160" s="218" t="s">
        <v>198</v>
      </c>
      <c r="F160" s="219" t="s">
        <v>199</v>
      </c>
      <c r="G160" s="220" t="s">
        <v>200</v>
      </c>
      <c r="H160" s="221">
        <v>89</v>
      </c>
      <c r="I160" s="222"/>
      <c r="J160" s="223">
        <f>ROUND(I160*H160,2)</f>
        <v>0</v>
      </c>
      <c r="K160" s="219" t="s">
        <v>1</v>
      </c>
      <c r="L160" s="43"/>
      <c r="M160" s="224" t="s">
        <v>1</v>
      </c>
      <c r="N160" s="225" t="s">
        <v>44</v>
      </c>
      <c r="O160" s="90"/>
      <c r="P160" s="226">
        <f>O160*H160</f>
        <v>0</v>
      </c>
      <c r="Q160" s="226">
        <v>2.0999999999999999E-05</v>
      </c>
      <c r="R160" s="226">
        <f>Q160*H160</f>
        <v>0.001869</v>
      </c>
      <c r="S160" s="226">
        <v>0</v>
      </c>
      <c r="T160" s="227">
        <f>S160*H160</f>
        <v>0</v>
      </c>
      <c r="U160" s="37"/>
      <c r="V160" s="37"/>
      <c r="W160" s="37"/>
      <c r="X160" s="37"/>
      <c r="Y160" s="37"/>
      <c r="Z160" s="37"/>
      <c r="AA160" s="37"/>
      <c r="AB160" s="37"/>
      <c r="AC160" s="37"/>
      <c r="AD160" s="37"/>
      <c r="AE160" s="37"/>
      <c r="AR160" s="228" t="s">
        <v>152</v>
      </c>
      <c r="AT160" s="228" t="s">
        <v>148</v>
      </c>
      <c r="AU160" s="228" t="s">
        <v>153</v>
      </c>
      <c r="AY160" s="16" t="s">
        <v>145</v>
      </c>
      <c r="BE160" s="229">
        <f>IF(N160="základní",J160,0)</f>
        <v>0</v>
      </c>
      <c r="BF160" s="229">
        <f>IF(N160="snížená",J160,0)</f>
        <v>0</v>
      </c>
      <c r="BG160" s="229">
        <f>IF(N160="zákl. přenesená",J160,0)</f>
        <v>0</v>
      </c>
      <c r="BH160" s="229">
        <f>IF(N160="sníž. přenesená",J160,0)</f>
        <v>0</v>
      </c>
      <c r="BI160" s="229">
        <f>IF(N160="nulová",J160,0)</f>
        <v>0</v>
      </c>
      <c r="BJ160" s="16" t="s">
        <v>153</v>
      </c>
      <c r="BK160" s="229">
        <f>ROUND(I160*H160,2)</f>
        <v>0</v>
      </c>
      <c r="BL160" s="16" t="s">
        <v>152</v>
      </c>
      <c r="BM160" s="228" t="s">
        <v>201</v>
      </c>
    </row>
    <row r="161" s="12" customFormat="1" ht="22.8" customHeight="1">
      <c r="A161" s="12"/>
      <c r="B161" s="201"/>
      <c r="C161" s="202"/>
      <c r="D161" s="203" t="s">
        <v>77</v>
      </c>
      <c r="E161" s="215" t="s">
        <v>178</v>
      </c>
      <c r="F161" s="215" t="s">
        <v>202</v>
      </c>
      <c r="G161" s="202"/>
      <c r="H161" s="202"/>
      <c r="I161" s="205"/>
      <c r="J161" s="216">
        <f>BK161</f>
        <v>0</v>
      </c>
      <c r="K161" s="202"/>
      <c r="L161" s="207"/>
      <c r="M161" s="208"/>
      <c r="N161" s="209"/>
      <c r="O161" s="209"/>
      <c r="P161" s="210">
        <f>SUM(P162:P167)</f>
        <v>0</v>
      </c>
      <c r="Q161" s="209"/>
      <c r="R161" s="210">
        <f>SUM(R162:R167)</f>
        <v>0.0020571249999999999</v>
      </c>
      <c r="S161" s="209"/>
      <c r="T161" s="211">
        <f>SUM(T162:T167)</f>
        <v>4.7089999999999996</v>
      </c>
      <c r="U161" s="12"/>
      <c r="V161" s="12"/>
      <c r="W161" s="12"/>
      <c r="X161" s="12"/>
      <c r="Y161" s="12"/>
      <c r="Z161" s="12"/>
      <c r="AA161" s="12"/>
      <c r="AB161" s="12"/>
      <c r="AC161" s="12"/>
      <c r="AD161" s="12"/>
      <c r="AE161" s="12"/>
      <c r="AR161" s="212" t="s">
        <v>85</v>
      </c>
      <c r="AT161" s="213" t="s">
        <v>77</v>
      </c>
      <c r="AU161" s="213" t="s">
        <v>85</v>
      </c>
      <c r="AY161" s="212" t="s">
        <v>145</v>
      </c>
      <c r="BK161" s="214">
        <f>SUM(BK162:BK167)</f>
        <v>0</v>
      </c>
    </row>
    <row r="162" s="2" customFormat="1" ht="24.15" customHeight="1">
      <c r="A162" s="37"/>
      <c r="B162" s="38"/>
      <c r="C162" s="217" t="s">
        <v>203</v>
      </c>
      <c r="D162" s="217" t="s">
        <v>148</v>
      </c>
      <c r="E162" s="218" t="s">
        <v>204</v>
      </c>
      <c r="F162" s="219" t="s">
        <v>205</v>
      </c>
      <c r="G162" s="220" t="s">
        <v>151</v>
      </c>
      <c r="H162" s="221">
        <v>58.774999999999999</v>
      </c>
      <c r="I162" s="222"/>
      <c r="J162" s="223">
        <f>ROUND(I162*H162,2)</f>
        <v>0</v>
      </c>
      <c r="K162" s="219" t="s">
        <v>1</v>
      </c>
      <c r="L162" s="43"/>
      <c r="M162" s="224" t="s">
        <v>1</v>
      </c>
      <c r="N162" s="225" t="s">
        <v>44</v>
      </c>
      <c r="O162" s="90"/>
      <c r="P162" s="226">
        <f>O162*H162</f>
        <v>0</v>
      </c>
      <c r="Q162" s="226">
        <v>3.4999999999999997E-05</v>
      </c>
      <c r="R162" s="226">
        <f>Q162*H162</f>
        <v>0.0020571249999999999</v>
      </c>
      <c r="S162" s="226">
        <v>0</v>
      </c>
      <c r="T162" s="227">
        <f>S162*H162</f>
        <v>0</v>
      </c>
      <c r="U162" s="37"/>
      <c r="V162" s="37"/>
      <c r="W162" s="37"/>
      <c r="X162" s="37"/>
      <c r="Y162" s="37"/>
      <c r="Z162" s="37"/>
      <c r="AA162" s="37"/>
      <c r="AB162" s="37"/>
      <c r="AC162" s="37"/>
      <c r="AD162" s="37"/>
      <c r="AE162" s="37"/>
      <c r="AR162" s="228" t="s">
        <v>152</v>
      </c>
      <c r="AT162" s="228" t="s">
        <v>148</v>
      </c>
      <c r="AU162" s="228" t="s">
        <v>153</v>
      </c>
      <c r="AY162" s="16" t="s">
        <v>145</v>
      </c>
      <c r="BE162" s="229">
        <f>IF(N162="základní",J162,0)</f>
        <v>0</v>
      </c>
      <c r="BF162" s="229">
        <f>IF(N162="snížená",J162,0)</f>
        <v>0</v>
      </c>
      <c r="BG162" s="229">
        <f>IF(N162="zákl. přenesená",J162,0)</f>
        <v>0</v>
      </c>
      <c r="BH162" s="229">
        <f>IF(N162="sníž. přenesená",J162,0)</f>
        <v>0</v>
      </c>
      <c r="BI162" s="229">
        <f>IF(N162="nulová",J162,0)</f>
        <v>0</v>
      </c>
      <c r="BJ162" s="16" t="s">
        <v>153</v>
      </c>
      <c r="BK162" s="229">
        <f>ROUND(I162*H162,2)</f>
        <v>0</v>
      </c>
      <c r="BL162" s="16" t="s">
        <v>152</v>
      </c>
      <c r="BM162" s="228" t="s">
        <v>206</v>
      </c>
    </row>
    <row r="163" s="2" customFormat="1" ht="37.8" customHeight="1">
      <c r="A163" s="37"/>
      <c r="B163" s="38"/>
      <c r="C163" s="217" t="s">
        <v>207</v>
      </c>
      <c r="D163" s="217" t="s">
        <v>148</v>
      </c>
      <c r="E163" s="218" t="s">
        <v>208</v>
      </c>
      <c r="F163" s="219" t="s">
        <v>209</v>
      </c>
      <c r="G163" s="220" t="s">
        <v>210</v>
      </c>
      <c r="H163" s="221">
        <v>1.1699999999999999</v>
      </c>
      <c r="I163" s="222"/>
      <c r="J163" s="223">
        <f>ROUND(I163*H163,2)</f>
        <v>0</v>
      </c>
      <c r="K163" s="219" t="s">
        <v>1</v>
      </c>
      <c r="L163" s="43"/>
      <c r="M163" s="224" t="s">
        <v>1</v>
      </c>
      <c r="N163" s="225" t="s">
        <v>44</v>
      </c>
      <c r="O163" s="90"/>
      <c r="P163" s="226">
        <f>O163*H163</f>
        <v>0</v>
      </c>
      <c r="Q163" s="226">
        <v>0</v>
      </c>
      <c r="R163" s="226">
        <f>Q163*H163</f>
        <v>0</v>
      </c>
      <c r="S163" s="226">
        <v>2.2000000000000002</v>
      </c>
      <c r="T163" s="227">
        <f>S163*H163</f>
        <v>2.5739999999999998</v>
      </c>
      <c r="U163" s="37"/>
      <c r="V163" s="37"/>
      <c r="W163" s="37"/>
      <c r="X163" s="37"/>
      <c r="Y163" s="37"/>
      <c r="Z163" s="37"/>
      <c r="AA163" s="37"/>
      <c r="AB163" s="37"/>
      <c r="AC163" s="37"/>
      <c r="AD163" s="37"/>
      <c r="AE163" s="37"/>
      <c r="AR163" s="228" t="s">
        <v>152</v>
      </c>
      <c r="AT163" s="228" t="s">
        <v>148</v>
      </c>
      <c r="AU163" s="228" t="s">
        <v>153</v>
      </c>
      <c r="AY163" s="16" t="s">
        <v>145</v>
      </c>
      <c r="BE163" s="229">
        <f>IF(N163="základní",J163,0)</f>
        <v>0</v>
      </c>
      <c r="BF163" s="229">
        <f>IF(N163="snížená",J163,0)</f>
        <v>0</v>
      </c>
      <c r="BG163" s="229">
        <f>IF(N163="zákl. přenesená",J163,0)</f>
        <v>0</v>
      </c>
      <c r="BH163" s="229">
        <f>IF(N163="sníž. přenesená",J163,0)</f>
        <v>0</v>
      </c>
      <c r="BI163" s="229">
        <f>IF(N163="nulová",J163,0)</f>
        <v>0</v>
      </c>
      <c r="BJ163" s="16" t="s">
        <v>153</v>
      </c>
      <c r="BK163" s="229">
        <f>ROUND(I163*H163,2)</f>
        <v>0</v>
      </c>
      <c r="BL163" s="16" t="s">
        <v>152</v>
      </c>
      <c r="BM163" s="228" t="s">
        <v>211</v>
      </c>
    </row>
    <row r="164" s="2" customFormat="1" ht="21.75" customHeight="1">
      <c r="A164" s="37"/>
      <c r="B164" s="38"/>
      <c r="C164" s="217" t="s">
        <v>212</v>
      </c>
      <c r="D164" s="217" t="s">
        <v>148</v>
      </c>
      <c r="E164" s="218" t="s">
        <v>213</v>
      </c>
      <c r="F164" s="219" t="s">
        <v>214</v>
      </c>
      <c r="G164" s="220" t="s">
        <v>151</v>
      </c>
      <c r="H164" s="221">
        <v>9</v>
      </c>
      <c r="I164" s="222"/>
      <c r="J164" s="223">
        <f>ROUND(I164*H164,2)</f>
        <v>0</v>
      </c>
      <c r="K164" s="219" t="s">
        <v>1</v>
      </c>
      <c r="L164" s="43"/>
      <c r="M164" s="224" t="s">
        <v>1</v>
      </c>
      <c r="N164" s="225" t="s">
        <v>44</v>
      </c>
      <c r="O164" s="90"/>
      <c r="P164" s="226">
        <f>O164*H164</f>
        <v>0</v>
      </c>
      <c r="Q164" s="226">
        <v>0</v>
      </c>
      <c r="R164" s="226">
        <f>Q164*H164</f>
        <v>0</v>
      </c>
      <c r="S164" s="226">
        <v>0.075999999999999998</v>
      </c>
      <c r="T164" s="227">
        <f>S164*H164</f>
        <v>0.68399999999999994</v>
      </c>
      <c r="U164" s="37"/>
      <c r="V164" s="37"/>
      <c r="W164" s="37"/>
      <c r="X164" s="37"/>
      <c r="Y164" s="37"/>
      <c r="Z164" s="37"/>
      <c r="AA164" s="37"/>
      <c r="AB164" s="37"/>
      <c r="AC164" s="37"/>
      <c r="AD164" s="37"/>
      <c r="AE164" s="37"/>
      <c r="AR164" s="228" t="s">
        <v>152</v>
      </c>
      <c r="AT164" s="228" t="s">
        <v>148</v>
      </c>
      <c r="AU164" s="228" t="s">
        <v>153</v>
      </c>
      <c r="AY164" s="16" t="s">
        <v>145</v>
      </c>
      <c r="BE164" s="229">
        <f>IF(N164="základní",J164,0)</f>
        <v>0</v>
      </c>
      <c r="BF164" s="229">
        <f>IF(N164="snížená",J164,0)</f>
        <v>0</v>
      </c>
      <c r="BG164" s="229">
        <f>IF(N164="zákl. přenesená",J164,0)</f>
        <v>0</v>
      </c>
      <c r="BH164" s="229">
        <f>IF(N164="sníž. přenesená",J164,0)</f>
        <v>0</v>
      </c>
      <c r="BI164" s="229">
        <f>IF(N164="nulová",J164,0)</f>
        <v>0</v>
      </c>
      <c r="BJ164" s="16" t="s">
        <v>153</v>
      </c>
      <c r="BK164" s="229">
        <f>ROUND(I164*H164,2)</f>
        <v>0</v>
      </c>
      <c r="BL164" s="16" t="s">
        <v>152</v>
      </c>
      <c r="BM164" s="228" t="s">
        <v>215</v>
      </c>
    </row>
    <row r="165" s="2" customFormat="1" ht="24.15" customHeight="1">
      <c r="A165" s="37"/>
      <c r="B165" s="38"/>
      <c r="C165" s="217" t="s">
        <v>216</v>
      </c>
      <c r="D165" s="217" t="s">
        <v>148</v>
      </c>
      <c r="E165" s="218" t="s">
        <v>217</v>
      </c>
      <c r="F165" s="219" t="s">
        <v>218</v>
      </c>
      <c r="G165" s="220" t="s">
        <v>151</v>
      </c>
      <c r="H165" s="221">
        <v>2.5</v>
      </c>
      <c r="I165" s="222"/>
      <c r="J165" s="223">
        <f>ROUND(I165*H165,2)</f>
        <v>0</v>
      </c>
      <c r="K165" s="219" t="s">
        <v>1</v>
      </c>
      <c r="L165" s="43"/>
      <c r="M165" s="224" t="s">
        <v>1</v>
      </c>
      <c r="N165" s="225" t="s">
        <v>44</v>
      </c>
      <c r="O165" s="90"/>
      <c r="P165" s="226">
        <f>O165*H165</f>
        <v>0</v>
      </c>
      <c r="Q165" s="226">
        <v>0</v>
      </c>
      <c r="R165" s="226">
        <f>Q165*H165</f>
        <v>0</v>
      </c>
      <c r="S165" s="226">
        <v>0.27000000000000002</v>
      </c>
      <c r="T165" s="227">
        <f>S165*H165</f>
        <v>0.67500000000000004</v>
      </c>
      <c r="U165" s="37"/>
      <c r="V165" s="37"/>
      <c r="W165" s="37"/>
      <c r="X165" s="37"/>
      <c r="Y165" s="37"/>
      <c r="Z165" s="37"/>
      <c r="AA165" s="37"/>
      <c r="AB165" s="37"/>
      <c r="AC165" s="37"/>
      <c r="AD165" s="37"/>
      <c r="AE165" s="37"/>
      <c r="AR165" s="228" t="s">
        <v>152</v>
      </c>
      <c r="AT165" s="228" t="s">
        <v>148</v>
      </c>
      <c r="AU165" s="228" t="s">
        <v>153</v>
      </c>
      <c r="AY165" s="16" t="s">
        <v>145</v>
      </c>
      <c r="BE165" s="229">
        <f>IF(N165="základní",J165,0)</f>
        <v>0</v>
      </c>
      <c r="BF165" s="229">
        <f>IF(N165="snížená",J165,0)</f>
        <v>0</v>
      </c>
      <c r="BG165" s="229">
        <f>IF(N165="zákl. přenesená",J165,0)</f>
        <v>0</v>
      </c>
      <c r="BH165" s="229">
        <f>IF(N165="sníž. přenesená",J165,0)</f>
        <v>0</v>
      </c>
      <c r="BI165" s="229">
        <f>IF(N165="nulová",J165,0)</f>
        <v>0</v>
      </c>
      <c r="BJ165" s="16" t="s">
        <v>153</v>
      </c>
      <c r="BK165" s="229">
        <f>ROUND(I165*H165,2)</f>
        <v>0</v>
      </c>
      <c r="BL165" s="16" t="s">
        <v>152</v>
      </c>
      <c r="BM165" s="228" t="s">
        <v>219</v>
      </c>
    </row>
    <row r="166" s="2" customFormat="1" ht="24.15" customHeight="1">
      <c r="A166" s="37"/>
      <c r="B166" s="38"/>
      <c r="C166" s="217" t="s">
        <v>220</v>
      </c>
      <c r="D166" s="217" t="s">
        <v>148</v>
      </c>
      <c r="E166" s="218" t="s">
        <v>221</v>
      </c>
      <c r="F166" s="219" t="s">
        <v>222</v>
      </c>
      <c r="G166" s="220" t="s">
        <v>200</v>
      </c>
      <c r="H166" s="221">
        <v>45</v>
      </c>
      <c r="I166" s="222"/>
      <c r="J166" s="223">
        <f>ROUND(I166*H166,2)</f>
        <v>0</v>
      </c>
      <c r="K166" s="219" t="s">
        <v>1</v>
      </c>
      <c r="L166" s="43"/>
      <c r="M166" s="224" t="s">
        <v>1</v>
      </c>
      <c r="N166" s="225" t="s">
        <v>44</v>
      </c>
      <c r="O166" s="90"/>
      <c r="P166" s="226">
        <f>O166*H166</f>
        <v>0</v>
      </c>
      <c r="Q166" s="226">
        <v>0</v>
      </c>
      <c r="R166" s="226">
        <f>Q166*H166</f>
        <v>0</v>
      </c>
      <c r="S166" s="226">
        <v>0.0060000000000000001</v>
      </c>
      <c r="T166" s="227">
        <f>S166*H166</f>
        <v>0.27000000000000002</v>
      </c>
      <c r="U166" s="37"/>
      <c r="V166" s="37"/>
      <c r="W166" s="37"/>
      <c r="X166" s="37"/>
      <c r="Y166" s="37"/>
      <c r="Z166" s="37"/>
      <c r="AA166" s="37"/>
      <c r="AB166" s="37"/>
      <c r="AC166" s="37"/>
      <c r="AD166" s="37"/>
      <c r="AE166" s="37"/>
      <c r="AR166" s="228" t="s">
        <v>152</v>
      </c>
      <c r="AT166" s="228" t="s">
        <v>148</v>
      </c>
      <c r="AU166" s="228" t="s">
        <v>153</v>
      </c>
      <c r="AY166" s="16" t="s">
        <v>145</v>
      </c>
      <c r="BE166" s="229">
        <f>IF(N166="základní",J166,0)</f>
        <v>0</v>
      </c>
      <c r="BF166" s="229">
        <f>IF(N166="snížená",J166,0)</f>
        <v>0</v>
      </c>
      <c r="BG166" s="229">
        <f>IF(N166="zákl. přenesená",J166,0)</f>
        <v>0</v>
      </c>
      <c r="BH166" s="229">
        <f>IF(N166="sníž. přenesená",J166,0)</f>
        <v>0</v>
      </c>
      <c r="BI166" s="229">
        <f>IF(N166="nulová",J166,0)</f>
        <v>0</v>
      </c>
      <c r="BJ166" s="16" t="s">
        <v>153</v>
      </c>
      <c r="BK166" s="229">
        <f>ROUND(I166*H166,2)</f>
        <v>0</v>
      </c>
      <c r="BL166" s="16" t="s">
        <v>152</v>
      </c>
      <c r="BM166" s="228" t="s">
        <v>223</v>
      </c>
    </row>
    <row r="167" s="2" customFormat="1" ht="33" customHeight="1">
      <c r="A167" s="37"/>
      <c r="B167" s="38"/>
      <c r="C167" s="217" t="s">
        <v>224</v>
      </c>
      <c r="D167" s="217" t="s">
        <v>148</v>
      </c>
      <c r="E167" s="218" t="s">
        <v>225</v>
      </c>
      <c r="F167" s="219" t="s">
        <v>226</v>
      </c>
      <c r="G167" s="220" t="s">
        <v>151</v>
      </c>
      <c r="H167" s="221">
        <v>11</v>
      </c>
      <c r="I167" s="222"/>
      <c r="J167" s="223">
        <f>ROUND(I167*H167,2)</f>
        <v>0</v>
      </c>
      <c r="K167" s="219" t="s">
        <v>1</v>
      </c>
      <c r="L167" s="43"/>
      <c r="M167" s="224" t="s">
        <v>1</v>
      </c>
      <c r="N167" s="225" t="s">
        <v>44</v>
      </c>
      <c r="O167" s="90"/>
      <c r="P167" s="226">
        <f>O167*H167</f>
        <v>0</v>
      </c>
      <c r="Q167" s="226">
        <v>0</v>
      </c>
      <c r="R167" s="226">
        <f>Q167*H167</f>
        <v>0</v>
      </c>
      <c r="S167" s="226">
        <v>0.045999999999999999</v>
      </c>
      <c r="T167" s="227">
        <f>S167*H167</f>
        <v>0.50600000000000001</v>
      </c>
      <c r="U167" s="37"/>
      <c r="V167" s="37"/>
      <c r="W167" s="37"/>
      <c r="X167" s="37"/>
      <c r="Y167" s="37"/>
      <c r="Z167" s="37"/>
      <c r="AA167" s="37"/>
      <c r="AB167" s="37"/>
      <c r="AC167" s="37"/>
      <c r="AD167" s="37"/>
      <c r="AE167" s="37"/>
      <c r="AR167" s="228" t="s">
        <v>152</v>
      </c>
      <c r="AT167" s="228" t="s">
        <v>148</v>
      </c>
      <c r="AU167" s="228" t="s">
        <v>153</v>
      </c>
      <c r="AY167" s="16" t="s">
        <v>145</v>
      </c>
      <c r="BE167" s="229">
        <f>IF(N167="základní",J167,0)</f>
        <v>0</v>
      </c>
      <c r="BF167" s="229">
        <f>IF(N167="snížená",J167,0)</f>
        <v>0</v>
      </c>
      <c r="BG167" s="229">
        <f>IF(N167="zákl. přenesená",J167,0)</f>
        <v>0</v>
      </c>
      <c r="BH167" s="229">
        <f>IF(N167="sníž. přenesená",J167,0)</f>
        <v>0</v>
      </c>
      <c r="BI167" s="229">
        <f>IF(N167="nulová",J167,0)</f>
        <v>0</v>
      </c>
      <c r="BJ167" s="16" t="s">
        <v>153</v>
      </c>
      <c r="BK167" s="229">
        <f>ROUND(I167*H167,2)</f>
        <v>0</v>
      </c>
      <c r="BL167" s="16" t="s">
        <v>152</v>
      </c>
      <c r="BM167" s="228" t="s">
        <v>227</v>
      </c>
    </row>
    <row r="168" s="12" customFormat="1" ht="22.8" customHeight="1">
      <c r="A168" s="12"/>
      <c r="B168" s="201"/>
      <c r="C168" s="202"/>
      <c r="D168" s="203" t="s">
        <v>77</v>
      </c>
      <c r="E168" s="215" t="s">
        <v>228</v>
      </c>
      <c r="F168" s="215" t="s">
        <v>229</v>
      </c>
      <c r="G168" s="202"/>
      <c r="H168" s="202"/>
      <c r="I168" s="205"/>
      <c r="J168" s="216">
        <f>BK168</f>
        <v>0</v>
      </c>
      <c r="K168" s="202"/>
      <c r="L168" s="207"/>
      <c r="M168" s="208"/>
      <c r="N168" s="209"/>
      <c r="O168" s="209"/>
      <c r="P168" s="210">
        <f>SUM(P169:P178)</f>
        <v>0</v>
      </c>
      <c r="Q168" s="209"/>
      <c r="R168" s="210">
        <f>SUM(R169:R178)</f>
        <v>0</v>
      </c>
      <c r="S168" s="209"/>
      <c r="T168" s="211">
        <f>SUM(T169:T178)</f>
        <v>0</v>
      </c>
      <c r="U168" s="12"/>
      <c r="V168" s="12"/>
      <c r="W168" s="12"/>
      <c r="X168" s="12"/>
      <c r="Y168" s="12"/>
      <c r="Z168" s="12"/>
      <c r="AA168" s="12"/>
      <c r="AB168" s="12"/>
      <c r="AC168" s="12"/>
      <c r="AD168" s="12"/>
      <c r="AE168" s="12"/>
      <c r="AR168" s="212" t="s">
        <v>85</v>
      </c>
      <c r="AT168" s="213" t="s">
        <v>77</v>
      </c>
      <c r="AU168" s="213" t="s">
        <v>85</v>
      </c>
      <c r="AY168" s="212" t="s">
        <v>145</v>
      </c>
      <c r="BK168" s="214">
        <f>SUM(BK169:BK178)</f>
        <v>0</v>
      </c>
    </row>
    <row r="169" s="2" customFormat="1" ht="24.15" customHeight="1">
      <c r="A169" s="37"/>
      <c r="B169" s="38"/>
      <c r="C169" s="217" t="s">
        <v>7</v>
      </c>
      <c r="D169" s="217" t="s">
        <v>148</v>
      </c>
      <c r="E169" s="218" t="s">
        <v>230</v>
      </c>
      <c r="F169" s="219" t="s">
        <v>231</v>
      </c>
      <c r="G169" s="220" t="s">
        <v>232</v>
      </c>
      <c r="H169" s="221">
        <v>11.414999999999999</v>
      </c>
      <c r="I169" s="222"/>
      <c r="J169" s="223">
        <f>ROUND(I169*H169,2)</f>
        <v>0</v>
      </c>
      <c r="K169" s="219" t="s">
        <v>1</v>
      </c>
      <c r="L169" s="43"/>
      <c r="M169" s="224" t="s">
        <v>1</v>
      </c>
      <c r="N169" s="225" t="s">
        <v>44</v>
      </c>
      <c r="O169" s="90"/>
      <c r="P169" s="226">
        <f>O169*H169</f>
        <v>0</v>
      </c>
      <c r="Q169" s="226">
        <v>0</v>
      </c>
      <c r="R169" s="226">
        <f>Q169*H169</f>
        <v>0</v>
      </c>
      <c r="S169" s="226">
        <v>0</v>
      </c>
      <c r="T169" s="227">
        <f>S169*H169</f>
        <v>0</v>
      </c>
      <c r="U169" s="37"/>
      <c r="V169" s="37"/>
      <c r="W169" s="37"/>
      <c r="X169" s="37"/>
      <c r="Y169" s="37"/>
      <c r="Z169" s="37"/>
      <c r="AA169" s="37"/>
      <c r="AB169" s="37"/>
      <c r="AC169" s="37"/>
      <c r="AD169" s="37"/>
      <c r="AE169" s="37"/>
      <c r="AR169" s="228" t="s">
        <v>152</v>
      </c>
      <c r="AT169" s="228" t="s">
        <v>148</v>
      </c>
      <c r="AU169" s="228" t="s">
        <v>153</v>
      </c>
      <c r="AY169" s="16" t="s">
        <v>145</v>
      </c>
      <c r="BE169" s="229">
        <f>IF(N169="základní",J169,0)</f>
        <v>0</v>
      </c>
      <c r="BF169" s="229">
        <f>IF(N169="snížená",J169,0)</f>
        <v>0</v>
      </c>
      <c r="BG169" s="229">
        <f>IF(N169="zákl. přenesená",J169,0)</f>
        <v>0</v>
      </c>
      <c r="BH169" s="229">
        <f>IF(N169="sníž. přenesená",J169,0)</f>
        <v>0</v>
      </c>
      <c r="BI169" s="229">
        <f>IF(N169="nulová",J169,0)</f>
        <v>0</v>
      </c>
      <c r="BJ169" s="16" t="s">
        <v>153</v>
      </c>
      <c r="BK169" s="229">
        <f>ROUND(I169*H169,2)</f>
        <v>0</v>
      </c>
      <c r="BL169" s="16" t="s">
        <v>152</v>
      </c>
      <c r="BM169" s="228" t="s">
        <v>233</v>
      </c>
    </row>
    <row r="170" s="2" customFormat="1" ht="33" customHeight="1">
      <c r="A170" s="37"/>
      <c r="B170" s="38"/>
      <c r="C170" s="217" t="s">
        <v>234</v>
      </c>
      <c r="D170" s="217" t="s">
        <v>148</v>
      </c>
      <c r="E170" s="218" t="s">
        <v>235</v>
      </c>
      <c r="F170" s="219" t="s">
        <v>236</v>
      </c>
      <c r="G170" s="220" t="s">
        <v>232</v>
      </c>
      <c r="H170" s="221">
        <v>11.414999999999999</v>
      </c>
      <c r="I170" s="222"/>
      <c r="J170" s="223">
        <f>ROUND(I170*H170,2)</f>
        <v>0</v>
      </c>
      <c r="K170" s="219" t="s">
        <v>1</v>
      </c>
      <c r="L170" s="43"/>
      <c r="M170" s="224" t="s">
        <v>1</v>
      </c>
      <c r="N170" s="225" t="s">
        <v>44</v>
      </c>
      <c r="O170" s="90"/>
      <c r="P170" s="226">
        <f>O170*H170</f>
        <v>0</v>
      </c>
      <c r="Q170" s="226">
        <v>0</v>
      </c>
      <c r="R170" s="226">
        <f>Q170*H170</f>
        <v>0</v>
      </c>
      <c r="S170" s="226">
        <v>0</v>
      </c>
      <c r="T170" s="227">
        <f>S170*H170</f>
        <v>0</v>
      </c>
      <c r="U170" s="37"/>
      <c r="V170" s="37"/>
      <c r="W170" s="37"/>
      <c r="X170" s="37"/>
      <c r="Y170" s="37"/>
      <c r="Z170" s="37"/>
      <c r="AA170" s="37"/>
      <c r="AB170" s="37"/>
      <c r="AC170" s="37"/>
      <c r="AD170" s="37"/>
      <c r="AE170" s="37"/>
      <c r="AR170" s="228" t="s">
        <v>152</v>
      </c>
      <c r="AT170" s="228" t="s">
        <v>148</v>
      </c>
      <c r="AU170" s="228" t="s">
        <v>153</v>
      </c>
      <c r="AY170" s="16" t="s">
        <v>145</v>
      </c>
      <c r="BE170" s="229">
        <f>IF(N170="základní",J170,0)</f>
        <v>0</v>
      </c>
      <c r="BF170" s="229">
        <f>IF(N170="snížená",J170,0)</f>
        <v>0</v>
      </c>
      <c r="BG170" s="229">
        <f>IF(N170="zákl. přenesená",J170,0)</f>
        <v>0</v>
      </c>
      <c r="BH170" s="229">
        <f>IF(N170="sníž. přenesená",J170,0)</f>
        <v>0</v>
      </c>
      <c r="BI170" s="229">
        <f>IF(N170="nulová",J170,0)</f>
        <v>0</v>
      </c>
      <c r="BJ170" s="16" t="s">
        <v>153</v>
      </c>
      <c r="BK170" s="229">
        <f>ROUND(I170*H170,2)</f>
        <v>0</v>
      </c>
      <c r="BL170" s="16" t="s">
        <v>152</v>
      </c>
      <c r="BM170" s="228" t="s">
        <v>237</v>
      </c>
    </row>
    <row r="171" s="2" customFormat="1" ht="24.15" customHeight="1">
      <c r="A171" s="37"/>
      <c r="B171" s="38"/>
      <c r="C171" s="217" t="s">
        <v>238</v>
      </c>
      <c r="D171" s="217" t="s">
        <v>148</v>
      </c>
      <c r="E171" s="218" t="s">
        <v>239</v>
      </c>
      <c r="F171" s="219" t="s">
        <v>240</v>
      </c>
      <c r="G171" s="220" t="s">
        <v>232</v>
      </c>
      <c r="H171" s="221">
        <v>112.3</v>
      </c>
      <c r="I171" s="222"/>
      <c r="J171" s="223">
        <f>ROUND(I171*H171,2)</f>
        <v>0</v>
      </c>
      <c r="K171" s="219" t="s">
        <v>1</v>
      </c>
      <c r="L171" s="43"/>
      <c r="M171" s="224" t="s">
        <v>1</v>
      </c>
      <c r="N171" s="225" t="s">
        <v>44</v>
      </c>
      <c r="O171" s="90"/>
      <c r="P171" s="226">
        <f>O171*H171</f>
        <v>0</v>
      </c>
      <c r="Q171" s="226">
        <v>0</v>
      </c>
      <c r="R171" s="226">
        <f>Q171*H171</f>
        <v>0</v>
      </c>
      <c r="S171" s="226">
        <v>0</v>
      </c>
      <c r="T171" s="227">
        <f>S171*H171</f>
        <v>0</v>
      </c>
      <c r="U171" s="37"/>
      <c r="V171" s="37"/>
      <c r="W171" s="37"/>
      <c r="X171" s="37"/>
      <c r="Y171" s="37"/>
      <c r="Z171" s="37"/>
      <c r="AA171" s="37"/>
      <c r="AB171" s="37"/>
      <c r="AC171" s="37"/>
      <c r="AD171" s="37"/>
      <c r="AE171" s="37"/>
      <c r="AR171" s="228" t="s">
        <v>152</v>
      </c>
      <c r="AT171" s="228" t="s">
        <v>148</v>
      </c>
      <c r="AU171" s="228" t="s">
        <v>153</v>
      </c>
      <c r="AY171" s="16" t="s">
        <v>145</v>
      </c>
      <c r="BE171" s="229">
        <f>IF(N171="základní",J171,0)</f>
        <v>0</v>
      </c>
      <c r="BF171" s="229">
        <f>IF(N171="snížená",J171,0)</f>
        <v>0</v>
      </c>
      <c r="BG171" s="229">
        <f>IF(N171="zákl. přenesená",J171,0)</f>
        <v>0</v>
      </c>
      <c r="BH171" s="229">
        <f>IF(N171="sníž. přenesená",J171,0)</f>
        <v>0</v>
      </c>
      <c r="BI171" s="229">
        <f>IF(N171="nulová",J171,0)</f>
        <v>0</v>
      </c>
      <c r="BJ171" s="16" t="s">
        <v>153</v>
      </c>
      <c r="BK171" s="229">
        <f>ROUND(I171*H171,2)</f>
        <v>0</v>
      </c>
      <c r="BL171" s="16" t="s">
        <v>152</v>
      </c>
      <c r="BM171" s="228" t="s">
        <v>241</v>
      </c>
    </row>
    <row r="172" s="2" customFormat="1" ht="33" customHeight="1">
      <c r="A172" s="37"/>
      <c r="B172" s="38"/>
      <c r="C172" s="217" t="s">
        <v>242</v>
      </c>
      <c r="D172" s="217" t="s">
        <v>148</v>
      </c>
      <c r="E172" s="218" t="s">
        <v>243</v>
      </c>
      <c r="F172" s="219" t="s">
        <v>244</v>
      </c>
      <c r="G172" s="220" t="s">
        <v>232</v>
      </c>
      <c r="H172" s="221">
        <v>11.414999999999999</v>
      </c>
      <c r="I172" s="222"/>
      <c r="J172" s="223">
        <f>ROUND(I172*H172,2)</f>
        <v>0</v>
      </c>
      <c r="K172" s="219" t="s">
        <v>1</v>
      </c>
      <c r="L172" s="43"/>
      <c r="M172" s="224" t="s">
        <v>1</v>
      </c>
      <c r="N172" s="225" t="s">
        <v>44</v>
      </c>
      <c r="O172" s="90"/>
      <c r="P172" s="226">
        <f>O172*H172</f>
        <v>0</v>
      </c>
      <c r="Q172" s="226">
        <v>0</v>
      </c>
      <c r="R172" s="226">
        <f>Q172*H172</f>
        <v>0</v>
      </c>
      <c r="S172" s="226">
        <v>0</v>
      </c>
      <c r="T172" s="227">
        <f>S172*H172</f>
        <v>0</v>
      </c>
      <c r="U172" s="37"/>
      <c r="V172" s="37"/>
      <c r="W172" s="37"/>
      <c r="X172" s="37"/>
      <c r="Y172" s="37"/>
      <c r="Z172" s="37"/>
      <c r="AA172" s="37"/>
      <c r="AB172" s="37"/>
      <c r="AC172" s="37"/>
      <c r="AD172" s="37"/>
      <c r="AE172" s="37"/>
      <c r="AR172" s="228" t="s">
        <v>152</v>
      </c>
      <c r="AT172" s="228" t="s">
        <v>148</v>
      </c>
      <c r="AU172" s="228" t="s">
        <v>153</v>
      </c>
      <c r="AY172" s="16" t="s">
        <v>145</v>
      </c>
      <c r="BE172" s="229">
        <f>IF(N172="základní",J172,0)</f>
        <v>0</v>
      </c>
      <c r="BF172" s="229">
        <f>IF(N172="snížená",J172,0)</f>
        <v>0</v>
      </c>
      <c r="BG172" s="229">
        <f>IF(N172="zákl. přenesená",J172,0)</f>
        <v>0</v>
      </c>
      <c r="BH172" s="229">
        <f>IF(N172="sníž. přenesená",J172,0)</f>
        <v>0</v>
      </c>
      <c r="BI172" s="229">
        <f>IF(N172="nulová",J172,0)</f>
        <v>0</v>
      </c>
      <c r="BJ172" s="16" t="s">
        <v>153</v>
      </c>
      <c r="BK172" s="229">
        <f>ROUND(I172*H172,2)</f>
        <v>0</v>
      </c>
      <c r="BL172" s="16" t="s">
        <v>152</v>
      </c>
      <c r="BM172" s="228" t="s">
        <v>245</v>
      </c>
    </row>
    <row r="173" s="2" customFormat="1" ht="33" customHeight="1">
      <c r="A173" s="37"/>
      <c r="B173" s="38"/>
      <c r="C173" s="217" t="s">
        <v>246</v>
      </c>
      <c r="D173" s="217" t="s">
        <v>148</v>
      </c>
      <c r="E173" s="218" t="s">
        <v>247</v>
      </c>
      <c r="F173" s="219" t="s">
        <v>248</v>
      </c>
      <c r="G173" s="220" t="s">
        <v>232</v>
      </c>
      <c r="H173" s="221">
        <v>2.8940000000000001</v>
      </c>
      <c r="I173" s="222"/>
      <c r="J173" s="223">
        <f>ROUND(I173*H173,2)</f>
        <v>0</v>
      </c>
      <c r="K173" s="219" t="s">
        <v>1</v>
      </c>
      <c r="L173" s="43"/>
      <c r="M173" s="224" t="s">
        <v>1</v>
      </c>
      <c r="N173" s="225" t="s">
        <v>44</v>
      </c>
      <c r="O173" s="90"/>
      <c r="P173" s="226">
        <f>O173*H173</f>
        <v>0</v>
      </c>
      <c r="Q173" s="226">
        <v>0</v>
      </c>
      <c r="R173" s="226">
        <f>Q173*H173</f>
        <v>0</v>
      </c>
      <c r="S173" s="226">
        <v>0</v>
      </c>
      <c r="T173" s="227">
        <f>S173*H173</f>
        <v>0</v>
      </c>
      <c r="U173" s="37"/>
      <c r="V173" s="37"/>
      <c r="W173" s="37"/>
      <c r="X173" s="37"/>
      <c r="Y173" s="37"/>
      <c r="Z173" s="37"/>
      <c r="AA173" s="37"/>
      <c r="AB173" s="37"/>
      <c r="AC173" s="37"/>
      <c r="AD173" s="37"/>
      <c r="AE173" s="37"/>
      <c r="AR173" s="228" t="s">
        <v>152</v>
      </c>
      <c r="AT173" s="228" t="s">
        <v>148</v>
      </c>
      <c r="AU173" s="228" t="s">
        <v>153</v>
      </c>
      <c r="AY173" s="16" t="s">
        <v>145</v>
      </c>
      <c r="BE173" s="229">
        <f>IF(N173="základní",J173,0)</f>
        <v>0</v>
      </c>
      <c r="BF173" s="229">
        <f>IF(N173="snížená",J173,0)</f>
        <v>0</v>
      </c>
      <c r="BG173" s="229">
        <f>IF(N173="zákl. přenesená",J173,0)</f>
        <v>0</v>
      </c>
      <c r="BH173" s="229">
        <f>IF(N173="sníž. přenesená",J173,0)</f>
        <v>0</v>
      </c>
      <c r="BI173" s="229">
        <f>IF(N173="nulová",J173,0)</f>
        <v>0</v>
      </c>
      <c r="BJ173" s="16" t="s">
        <v>153</v>
      </c>
      <c r="BK173" s="229">
        <f>ROUND(I173*H173,2)</f>
        <v>0</v>
      </c>
      <c r="BL173" s="16" t="s">
        <v>152</v>
      </c>
      <c r="BM173" s="228" t="s">
        <v>249</v>
      </c>
    </row>
    <row r="174" s="13" customFormat="1">
      <c r="A174" s="13"/>
      <c r="B174" s="230"/>
      <c r="C174" s="231"/>
      <c r="D174" s="232" t="s">
        <v>250</v>
      </c>
      <c r="E174" s="233" t="s">
        <v>1</v>
      </c>
      <c r="F174" s="234" t="s">
        <v>251</v>
      </c>
      <c r="G174" s="231"/>
      <c r="H174" s="235">
        <v>0</v>
      </c>
      <c r="I174" s="236"/>
      <c r="J174" s="231"/>
      <c r="K174" s="231"/>
      <c r="L174" s="237"/>
      <c r="M174" s="238"/>
      <c r="N174" s="239"/>
      <c r="O174" s="239"/>
      <c r="P174" s="239"/>
      <c r="Q174" s="239"/>
      <c r="R174" s="239"/>
      <c r="S174" s="239"/>
      <c r="T174" s="240"/>
      <c r="U174" s="13"/>
      <c r="V174" s="13"/>
      <c r="W174" s="13"/>
      <c r="X174" s="13"/>
      <c r="Y174" s="13"/>
      <c r="Z174" s="13"/>
      <c r="AA174" s="13"/>
      <c r="AB174" s="13"/>
      <c r="AC174" s="13"/>
      <c r="AD174" s="13"/>
      <c r="AE174" s="13"/>
      <c r="AT174" s="241" t="s">
        <v>250</v>
      </c>
      <c r="AU174" s="241" t="s">
        <v>153</v>
      </c>
      <c r="AV174" s="13" t="s">
        <v>153</v>
      </c>
      <c r="AW174" s="13" t="s">
        <v>34</v>
      </c>
      <c r="AX174" s="13" t="s">
        <v>78</v>
      </c>
      <c r="AY174" s="241" t="s">
        <v>145</v>
      </c>
    </row>
    <row r="175" s="13" customFormat="1">
      <c r="A175" s="13"/>
      <c r="B175" s="230"/>
      <c r="C175" s="231"/>
      <c r="D175" s="232" t="s">
        <v>250</v>
      </c>
      <c r="E175" s="233" t="s">
        <v>1</v>
      </c>
      <c r="F175" s="234" t="s">
        <v>252</v>
      </c>
      <c r="G175" s="231"/>
      <c r="H175" s="235">
        <v>1.0980000000000001</v>
      </c>
      <c r="I175" s="236"/>
      <c r="J175" s="231"/>
      <c r="K175" s="231"/>
      <c r="L175" s="237"/>
      <c r="M175" s="238"/>
      <c r="N175" s="239"/>
      <c r="O175" s="239"/>
      <c r="P175" s="239"/>
      <c r="Q175" s="239"/>
      <c r="R175" s="239"/>
      <c r="S175" s="239"/>
      <c r="T175" s="240"/>
      <c r="U175" s="13"/>
      <c r="V175" s="13"/>
      <c r="W175" s="13"/>
      <c r="X175" s="13"/>
      <c r="Y175" s="13"/>
      <c r="Z175" s="13"/>
      <c r="AA175" s="13"/>
      <c r="AB175" s="13"/>
      <c r="AC175" s="13"/>
      <c r="AD175" s="13"/>
      <c r="AE175" s="13"/>
      <c r="AT175" s="241" t="s">
        <v>250</v>
      </c>
      <c r="AU175" s="241" t="s">
        <v>153</v>
      </c>
      <c r="AV175" s="13" t="s">
        <v>153</v>
      </c>
      <c r="AW175" s="13" t="s">
        <v>34</v>
      </c>
      <c r="AX175" s="13" t="s">
        <v>78</v>
      </c>
      <c r="AY175" s="241" t="s">
        <v>145</v>
      </c>
    </row>
    <row r="176" s="13" customFormat="1">
      <c r="A176" s="13"/>
      <c r="B176" s="230"/>
      <c r="C176" s="231"/>
      <c r="D176" s="232" t="s">
        <v>250</v>
      </c>
      <c r="E176" s="233" t="s">
        <v>1</v>
      </c>
      <c r="F176" s="234" t="s">
        <v>253</v>
      </c>
      <c r="G176" s="231"/>
      <c r="H176" s="235">
        <v>0.27100000000000002</v>
      </c>
      <c r="I176" s="236"/>
      <c r="J176" s="231"/>
      <c r="K176" s="231"/>
      <c r="L176" s="237"/>
      <c r="M176" s="238"/>
      <c r="N176" s="239"/>
      <c r="O176" s="239"/>
      <c r="P176" s="239"/>
      <c r="Q176" s="239"/>
      <c r="R176" s="239"/>
      <c r="S176" s="239"/>
      <c r="T176" s="240"/>
      <c r="U176" s="13"/>
      <c r="V176" s="13"/>
      <c r="W176" s="13"/>
      <c r="X176" s="13"/>
      <c r="Y176" s="13"/>
      <c r="Z176" s="13"/>
      <c r="AA176" s="13"/>
      <c r="AB176" s="13"/>
      <c r="AC176" s="13"/>
      <c r="AD176" s="13"/>
      <c r="AE176" s="13"/>
      <c r="AT176" s="241" t="s">
        <v>250</v>
      </c>
      <c r="AU176" s="241" t="s">
        <v>153</v>
      </c>
      <c r="AV176" s="13" t="s">
        <v>153</v>
      </c>
      <c r="AW176" s="13" t="s">
        <v>34</v>
      </c>
      <c r="AX176" s="13" t="s">
        <v>78</v>
      </c>
      <c r="AY176" s="241" t="s">
        <v>145</v>
      </c>
    </row>
    <row r="177" s="13" customFormat="1">
      <c r="A177" s="13"/>
      <c r="B177" s="230"/>
      <c r="C177" s="231"/>
      <c r="D177" s="232" t="s">
        <v>250</v>
      </c>
      <c r="E177" s="233" t="s">
        <v>1</v>
      </c>
      <c r="F177" s="234" t="s">
        <v>254</v>
      </c>
      <c r="G177" s="231"/>
      <c r="H177" s="235">
        <v>1.5249999999999999</v>
      </c>
      <c r="I177" s="236"/>
      <c r="J177" s="231"/>
      <c r="K177" s="231"/>
      <c r="L177" s="237"/>
      <c r="M177" s="238"/>
      <c r="N177" s="239"/>
      <c r="O177" s="239"/>
      <c r="P177" s="239"/>
      <c r="Q177" s="239"/>
      <c r="R177" s="239"/>
      <c r="S177" s="239"/>
      <c r="T177" s="240"/>
      <c r="U177" s="13"/>
      <c r="V177" s="13"/>
      <c r="W177" s="13"/>
      <c r="X177" s="13"/>
      <c r="Y177" s="13"/>
      <c r="Z177" s="13"/>
      <c r="AA177" s="13"/>
      <c r="AB177" s="13"/>
      <c r="AC177" s="13"/>
      <c r="AD177" s="13"/>
      <c r="AE177" s="13"/>
      <c r="AT177" s="241" t="s">
        <v>250</v>
      </c>
      <c r="AU177" s="241" t="s">
        <v>153</v>
      </c>
      <c r="AV177" s="13" t="s">
        <v>153</v>
      </c>
      <c r="AW177" s="13" t="s">
        <v>34</v>
      </c>
      <c r="AX177" s="13" t="s">
        <v>78</v>
      </c>
      <c r="AY177" s="241" t="s">
        <v>145</v>
      </c>
    </row>
    <row r="178" s="14" customFormat="1">
      <c r="A178" s="14"/>
      <c r="B178" s="242"/>
      <c r="C178" s="243"/>
      <c r="D178" s="232" t="s">
        <v>250</v>
      </c>
      <c r="E178" s="244" t="s">
        <v>1</v>
      </c>
      <c r="F178" s="245" t="s">
        <v>255</v>
      </c>
      <c r="G178" s="243"/>
      <c r="H178" s="246">
        <v>2.8940000000000001</v>
      </c>
      <c r="I178" s="247"/>
      <c r="J178" s="243"/>
      <c r="K178" s="243"/>
      <c r="L178" s="248"/>
      <c r="M178" s="249"/>
      <c r="N178" s="250"/>
      <c r="O178" s="250"/>
      <c r="P178" s="250"/>
      <c r="Q178" s="250"/>
      <c r="R178" s="250"/>
      <c r="S178" s="250"/>
      <c r="T178" s="251"/>
      <c r="U178" s="14"/>
      <c r="V178" s="14"/>
      <c r="W178" s="14"/>
      <c r="X178" s="14"/>
      <c r="Y178" s="14"/>
      <c r="Z178" s="14"/>
      <c r="AA178" s="14"/>
      <c r="AB178" s="14"/>
      <c r="AC178" s="14"/>
      <c r="AD178" s="14"/>
      <c r="AE178" s="14"/>
      <c r="AT178" s="252" t="s">
        <v>250</v>
      </c>
      <c r="AU178" s="252" t="s">
        <v>153</v>
      </c>
      <c r="AV178" s="14" t="s">
        <v>152</v>
      </c>
      <c r="AW178" s="14" t="s">
        <v>34</v>
      </c>
      <c r="AX178" s="14" t="s">
        <v>85</v>
      </c>
      <c r="AY178" s="252" t="s">
        <v>145</v>
      </c>
    </row>
    <row r="179" s="12" customFormat="1" ht="22.8" customHeight="1">
      <c r="A179" s="12"/>
      <c r="B179" s="201"/>
      <c r="C179" s="202"/>
      <c r="D179" s="203" t="s">
        <v>77</v>
      </c>
      <c r="E179" s="215" t="s">
        <v>256</v>
      </c>
      <c r="F179" s="215" t="s">
        <v>257</v>
      </c>
      <c r="G179" s="202"/>
      <c r="H179" s="202"/>
      <c r="I179" s="205"/>
      <c r="J179" s="216">
        <f>BK179</f>
        <v>0</v>
      </c>
      <c r="K179" s="202"/>
      <c r="L179" s="207"/>
      <c r="M179" s="208"/>
      <c r="N179" s="209"/>
      <c r="O179" s="209"/>
      <c r="P179" s="210">
        <f>P180</f>
        <v>0</v>
      </c>
      <c r="Q179" s="209"/>
      <c r="R179" s="210">
        <f>R180</f>
        <v>0</v>
      </c>
      <c r="S179" s="209"/>
      <c r="T179" s="211">
        <f>T180</f>
        <v>0</v>
      </c>
      <c r="U179" s="12"/>
      <c r="V179" s="12"/>
      <c r="W179" s="12"/>
      <c r="X179" s="12"/>
      <c r="Y179" s="12"/>
      <c r="Z179" s="12"/>
      <c r="AA179" s="12"/>
      <c r="AB179" s="12"/>
      <c r="AC179" s="12"/>
      <c r="AD179" s="12"/>
      <c r="AE179" s="12"/>
      <c r="AR179" s="212" t="s">
        <v>85</v>
      </c>
      <c r="AT179" s="213" t="s">
        <v>77</v>
      </c>
      <c r="AU179" s="213" t="s">
        <v>85</v>
      </c>
      <c r="AY179" s="212" t="s">
        <v>145</v>
      </c>
      <c r="BK179" s="214">
        <f>BK180</f>
        <v>0</v>
      </c>
    </row>
    <row r="180" s="2" customFormat="1" ht="21.75" customHeight="1">
      <c r="A180" s="37"/>
      <c r="B180" s="38"/>
      <c r="C180" s="217" t="s">
        <v>258</v>
      </c>
      <c r="D180" s="217" t="s">
        <v>148</v>
      </c>
      <c r="E180" s="218" t="s">
        <v>259</v>
      </c>
      <c r="F180" s="219" t="s">
        <v>260</v>
      </c>
      <c r="G180" s="220" t="s">
        <v>232</v>
      </c>
      <c r="H180" s="221">
        <v>11.414999999999999</v>
      </c>
      <c r="I180" s="222"/>
      <c r="J180" s="223">
        <f>ROUND(I180*H180,2)</f>
        <v>0</v>
      </c>
      <c r="K180" s="219" t="s">
        <v>1</v>
      </c>
      <c r="L180" s="43"/>
      <c r="M180" s="224" t="s">
        <v>1</v>
      </c>
      <c r="N180" s="225" t="s">
        <v>44</v>
      </c>
      <c r="O180" s="90"/>
      <c r="P180" s="226">
        <f>O180*H180</f>
        <v>0</v>
      </c>
      <c r="Q180" s="226">
        <v>0</v>
      </c>
      <c r="R180" s="226">
        <f>Q180*H180</f>
        <v>0</v>
      </c>
      <c r="S180" s="226">
        <v>0</v>
      </c>
      <c r="T180" s="227">
        <f>S180*H180</f>
        <v>0</v>
      </c>
      <c r="U180" s="37"/>
      <c r="V180" s="37"/>
      <c r="W180" s="37"/>
      <c r="X180" s="37"/>
      <c r="Y180" s="37"/>
      <c r="Z180" s="37"/>
      <c r="AA180" s="37"/>
      <c r="AB180" s="37"/>
      <c r="AC180" s="37"/>
      <c r="AD180" s="37"/>
      <c r="AE180" s="37"/>
      <c r="AR180" s="228" t="s">
        <v>152</v>
      </c>
      <c r="AT180" s="228" t="s">
        <v>148</v>
      </c>
      <c r="AU180" s="228" t="s">
        <v>153</v>
      </c>
      <c r="AY180" s="16" t="s">
        <v>145</v>
      </c>
      <c r="BE180" s="229">
        <f>IF(N180="základní",J180,0)</f>
        <v>0</v>
      </c>
      <c r="BF180" s="229">
        <f>IF(N180="snížená",J180,0)</f>
        <v>0</v>
      </c>
      <c r="BG180" s="229">
        <f>IF(N180="zákl. přenesená",J180,0)</f>
        <v>0</v>
      </c>
      <c r="BH180" s="229">
        <f>IF(N180="sníž. přenesená",J180,0)</f>
        <v>0</v>
      </c>
      <c r="BI180" s="229">
        <f>IF(N180="nulová",J180,0)</f>
        <v>0</v>
      </c>
      <c r="BJ180" s="16" t="s">
        <v>153</v>
      </c>
      <c r="BK180" s="229">
        <f>ROUND(I180*H180,2)</f>
        <v>0</v>
      </c>
      <c r="BL180" s="16" t="s">
        <v>152</v>
      </c>
      <c r="BM180" s="228" t="s">
        <v>261</v>
      </c>
    </row>
    <row r="181" s="12" customFormat="1" ht="25.92" customHeight="1">
      <c r="A181" s="12"/>
      <c r="B181" s="201"/>
      <c r="C181" s="202"/>
      <c r="D181" s="203" t="s">
        <v>77</v>
      </c>
      <c r="E181" s="204" t="s">
        <v>262</v>
      </c>
      <c r="F181" s="204" t="s">
        <v>263</v>
      </c>
      <c r="G181" s="202"/>
      <c r="H181" s="202"/>
      <c r="I181" s="205"/>
      <c r="J181" s="206">
        <f>BK181</f>
        <v>0</v>
      </c>
      <c r="K181" s="202"/>
      <c r="L181" s="207"/>
      <c r="M181" s="208"/>
      <c r="N181" s="209"/>
      <c r="O181" s="209"/>
      <c r="P181" s="210">
        <f>P182+P188+P195+P203+P228+P234+P241+P245+P247+P255+P259+P261+P287+P304+P306+P319+P332+P335</f>
        <v>0</v>
      </c>
      <c r="Q181" s="209"/>
      <c r="R181" s="210">
        <f>R182+R188+R195+R203+R228+R234+R241+R245+R247+R255+R259+R261+R287+R304+R306+R319+R332+R335</f>
        <v>2.1863534694999998</v>
      </c>
      <c r="S181" s="209"/>
      <c r="T181" s="211">
        <f>T182+T188+T195+T203+T228+T234+T241+T245+T247+T255+T259+T261+T287+T304+T306+T319+T332+T335</f>
        <v>13.726199580000003</v>
      </c>
      <c r="U181" s="12"/>
      <c r="V181" s="12"/>
      <c r="W181" s="12"/>
      <c r="X181" s="12"/>
      <c r="Y181" s="12"/>
      <c r="Z181" s="12"/>
      <c r="AA181" s="12"/>
      <c r="AB181" s="12"/>
      <c r="AC181" s="12"/>
      <c r="AD181" s="12"/>
      <c r="AE181" s="12"/>
      <c r="AR181" s="212" t="s">
        <v>153</v>
      </c>
      <c r="AT181" s="213" t="s">
        <v>77</v>
      </c>
      <c r="AU181" s="213" t="s">
        <v>78</v>
      </c>
      <c r="AY181" s="212" t="s">
        <v>145</v>
      </c>
      <c r="BK181" s="214">
        <f>BK182+BK188+BK195+BK203+BK228+BK234+BK241+BK245+BK247+BK255+BK259+BK261+BK287+BK304+BK306+BK319+BK332+BK335</f>
        <v>0</v>
      </c>
    </row>
    <row r="182" s="12" customFormat="1" ht="22.8" customHeight="1">
      <c r="A182" s="12"/>
      <c r="B182" s="201"/>
      <c r="C182" s="202"/>
      <c r="D182" s="203" t="s">
        <v>77</v>
      </c>
      <c r="E182" s="215" t="s">
        <v>264</v>
      </c>
      <c r="F182" s="215" t="s">
        <v>265</v>
      </c>
      <c r="G182" s="202"/>
      <c r="H182" s="202"/>
      <c r="I182" s="205"/>
      <c r="J182" s="216">
        <f>BK182</f>
        <v>0</v>
      </c>
      <c r="K182" s="202"/>
      <c r="L182" s="207"/>
      <c r="M182" s="208"/>
      <c r="N182" s="209"/>
      <c r="O182" s="209"/>
      <c r="P182" s="210">
        <f>SUM(P183:P187)</f>
        <v>0</v>
      </c>
      <c r="Q182" s="209"/>
      <c r="R182" s="210">
        <f>SUM(R183:R187)</f>
        <v>0.12470000000000001</v>
      </c>
      <c r="S182" s="209"/>
      <c r="T182" s="211">
        <f>SUM(T183:T187)</f>
        <v>8.1344600000000007</v>
      </c>
      <c r="U182" s="12"/>
      <c r="V182" s="12"/>
      <c r="W182" s="12"/>
      <c r="X182" s="12"/>
      <c r="Y182" s="12"/>
      <c r="Z182" s="12"/>
      <c r="AA182" s="12"/>
      <c r="AB182" s="12"/>
      <c r="AC182" s="12"/>
      <c r="AD182" s="12"/>
      <c r="AE182" s="12"/>
      <c r="AR182" s="212" t="s">
        <v>153</v>
      </c>
      <c r="AT182" s="213" t="s">
        <v>77</v>
      </c>
      <c r="AU182" s="213" t="s">
        <v>85</v>
      </c>
      <c r="AY182" s="212" t="s">
        <v>145</v>
      </c>
      <c r="BK182" s="214">
        <f>SUM(BK183:BK187)</f>
        <v>0</v>
      </c>
    </row>
    <row r="183" s="2" customFormat="1" ht="24.15" customHeight="1">
      <c r="A183" s="37"/>
      <c r="B183" s="38"/>
      <c r="C183" s="217" t="s">
        <v>266</v>
      </c>
      <c r="D183" s="217" t="s">
        <v>148</v>
      </c>
      <c r="E183" s="218" t="s">
        <v>267</v>
      </c>
      <c r="F183" s="219" t="s">
        <v>268</v>
      </c>
      <c r="G183" s="220" t="s">
        <v>151</v>
      </c>
      <c r="H183" s="221">
        <v>58.774999999999999</v>
      </c>
      <c r="I183" s="222"/>
      <c r="J183" s="223">
        <f>ROUND(I183*H183,2)</f>
        <v>0</v>
      </c>
      <c r="K183" s="219" t="s">
        <v>1</v>
      </c>
      <c r="L183" s="43"/>
      <c r="M183" s="224" t="s">
        <v>1</v>
      </c>
      <c r="N183" s="225" t="s">
        <v>44</v>
      </c>
      <c r="O183" s="90"/>
      <c r="P183" s="226">
        <f>O183*H183</f>
        <v>0</v>
      </c>
      <c r="Q183" s="226">
        <v>0</v>
      </c>
      <c r="R183" s="226">
        <f>Q183*H183</f>
        <v>0</v>
      </c>
      <c r="S183" s="226">
        <v>0.0033999999999999998</v>
      </c>
      <c r="T183" s="227">
        <f>S183*H183</f>
        <v>0.19983499999999999</v>
      </c>
      <c r="U183" s="37"/>
      <c r="V183" s="37"/>
      <c r="W183" s="37"/>
      <c r="X183" s="37"/>
      <c r="Y183" s="37"/>
      <c r="Z183" s="37"/>
      <c r="AA183" s="37"/>
      <c r="AB183" s="37"/>
      <c r="AC183" s="37"/>
      <c r="AD183" s="37"/>
      <c r="AE183" s="37"/>
      <c r="AR183" s="228" t="s">
        <v>207</v>
      </c>
      <c r="AT183" s="228" t="s">
        <v>148</v>
      </c>
      <c r="AU183" s="228" t="s">
        <v>153</v>
      </c>
      <c r="AY183" s="16" t="s">
        <v>145</v>
      </c>
      <c r="BE183" s="229">
        <f>IF(N183="základní",J183,0)</f>
        <v>0</v>
      </c>
      <c r="BF183" s="229">
        <f>IF(N183="snížená",J183,0)</f>
        <v>0</v>
      </c>
      <c r="BG183" s="229">
        <f>IF(N183="zákl. přenesená",J183,0)</f>
        <v>0</v>
      </c>
      <c r="BH183" s="229">
        <f>IF(N183="sníž. přenesená",J183,0)</f>
        <v>0</v>
      </c>
      <c r="BI183" s="229">
        <f>IF(N183="nulová",J183,0)</f>
        <v>0</v>
      </c>
      <c r="BJ183" s="16" t="s">
        <v>153</v>
      </c>
      <c r="BK183" s="229">
        <f>ROUND(I183*H183,2)</f>
        <v>0</v>
      </c>
      <c r="BL183" s="16" t="s">
        <v>207</v>
      </c>
      <c r="BM183" s="228" t="s">
        <v>269</v>
      </c>
    </row>
    <row r="184" s="2" customFormat="1" ht="24.15" customHeight="1">
      <c r="A184" s="37"/>
      <c r="B184" s="38"/>
      <c r="C184" s="217" t="s">
        <v>270</v>
      </c>
      <c r="D184" s="217" t="s">
        <v>148</v>
      </c>
      <c r="E184" s="218" t="s">
        <v>271</v>
      </c>
      <c r="F184" s="219" t="s">
        <v>272</v>
      </c>
      <c r="G184" s="220" t="s">
        <v>151</v>
      </c>
      <c r="H184" s="221">
        <v>58.774999999999999</v>
      </c>
      <c r="I184" s="222"/>
      <c r="J184" s="223">
        <f>ROUND(I184*H184,2)</f>
        <v>0</v>
      </c>
      <c r="K184" s="219" t="s">
        <v>1</v>
      </c>
      <c r="L184" s="43"/>
      <c r="M184" s="224" t="s">
        <v>1</v>
      </c>
      <c r="N184" s="225" t="s">
        <v>44</v>
      </c>
      <c r="O184" s="90"/>
      <c r="P184" s="226">
        <f>O184*H184</f>
        <v>0</v>
      </c>
      <c r="Q184" s="226">
        <v>0</v>
      </c>
      <c r="R184" s="226">
        <f>Q184*H184</f>
        <v>0</v>
      </c>
      <c r="S184" s="226">
        <v>0</v>
      </c>
      <c r="T184" s="227">
        <f>S184*H184</f>
        <v>0</v>
      </c>
      <c r="U184" s="37"/>
      <c r="V184" s="37"/>
      <c r="W184" s="37"/>
      <c r="X184" s="37"/>
      <c r="Y184" s="37"/>
      <c r="Z184" s="37"/>
      <c r="AA184" s="37"/>
      <c r="AB184" s="37"/>
      <c r="AC184" s="37"/>
      <c r="AD184" s="37"/>
      <c r="AE184" s="37"/>
      <c r="AR184" s="228" t="s">
        <v>207</v>
      </c>
      <c r="AT184" s="228" t="s">
        <v>148</v>
      </c>
      <c r="AU184" s="228" t="s">
        <v>153</v>
      </c>
      <c r="AY184" s="16" t="s">
        <v>145</v>
      </c>
      <c r="BE184" s="229">
        <f>IF(N184="základní",J184,0)</f>
        <v>0</v>
      </c>
      <c r="BF184" s="229">
        <f>IF(N184="snížená",J184,0)</f>
        <v>0</v>
      </c>
      <c r="BG184" s="229">
        <f>IF(N184="zákl. přenesená",J184,0)</f>
        <v>0</v>
      </c>
      <c r="BH184" s="229">
        <f>IF(N184="sníž. přenesená",J184,0)</f>
        <v>0</v>
      </c>
      <c r="BI184" s="229">
        <f>IF(N184="nulová",J184,0)</f>
        <v>0</v>
      </c>
      <c r="BJ184" s="16" t="s">
        <v>153</v>
      </c>
      <c r="BK184" s="229">
        <f>ROUND(I184*H184,2)</f>
        <v>0</v>
      </c>
      <c r="BL184" s="16" t="s">
        <v>207</v>
      </c>
      <c r="BM184" s="228" t="s">
        <v>273</v>
      </c>
    </row>
    <row r="185" s="2" customFormat="1" ht="24.15" customHeight="1">
      <c r="A185" s="37"/>
      <c r="B185" s="38"/>
      <c r="C185" s="253" t="s">
        <v>274</v>
      </c>
      <c r="D185" s="253" t="s">
        <v>275</v>
      </c>
      <c r="E185" s="254" t="s">
        <v>276</v>
      </c>
      <c r="F185" s="255" t="s">
        <v>277</v>
      </c>
      <c r="G185" s="256" t="s">
        <v>151</v>
      </c>
      <c r="H185" s="257">
        <v>62.350000000000001</v>
      </c>
      <c r="I185" s="258"/>
      <c r="J185" s="259">
        <f>ROUND(I185*H185,2)</f>
        <v>0</v>
      </c>
      <c r="K185" s="255" t="s">
        <v>278</v>
      </c>
      <c r="L185" s="260"/>
      <c r="M185" s="261" t="s">
        <v>1</v>
      </c>
      <c r="N185" s="262" t="s">
        <v>44</v>
      </c>
      <c r="O185" s="90"/>
      <c r="P185" s="226">
        <f>O185*H185</f>
        <v>0</v>
      </c>
      <c r="Q185" s="226">
        <v>0.002</v>
      </c>
      <c r="R185" s="226">
        <f>Q185*H185</f>
        <v>0.12470000000000001</v>
      </c>
      <c r="S185" s="226">
        <v>0</v>
      </c>
      <c r="T185" s="227">
        <f>S185*H185</f>
        <v>0</v>
      </c>
      <c r="U185" s="37"/>
      <c r="V185" s="37"/>
      <c r="W185" s="37"/>
      <c r="X185" s="37"/>
      <c r="Y185" s="37"/>
      <c r="Z185" s="37"/>
      <c r="AA185" s="37"/>
      <c r="AB185" s="37"/>
      <c r="AC185" s="37"/>
      <c r="AD185" s="37"/>
      <c r="AE185" s="37"/>
      <c r="AR185" s="228" t="s">
        <v>279</v>
      </c>
      <c r="AT185" s="228" t="s">
        <v>275</v>
      </c>
      <c r="AU185" s="228" t="s">
        <v>153</v>
      </c>
      <c r="AY185" s="16" t="s">
        <v>145</v>
      </c>
      <c r="BE185" s="229">
        <f>IF(N185="základní",J185,0)</f>
        <v>0</v>
      </c>
      <c r="BF185" s="229">
        <f>IF(N185="snížená",J185,0)</f>
        <v>0</v>
      </c>
      <c r="BG185" s="229">
        <f>IF(N185="zákl. přenesená",J185,0)</f>
        <v>0</v>
      </c>
      <c r="BH185" s="229">
        <f>IF(N185="sníž. přenesená",J185,0)</f>
        <v>0</v>
      </c>
      <c r="BI185" s="229">
        <f>IF(N185="nulová",J185,0)</f>
        <v>0</v>
      </c>
      <c r="BJ185" s="16" t="s">
        <v>153</v>
      </c>
      <c r="BK185" s="229">
        <f>ROUND(I185*H185,2)</f>
        <v>0</v>
      </c>
      <c r="BL185" s="16" t="s">
        <v>207</v>
      </c>
      <c r="BM185" s="228" t="s">
        <v>280</v>
      </c>
    </row>
    <row r="186" s="2" customFormat="1" ht="24.15" customHeight="1">
      <c r="A186" s="37"/>
      <c r="B186" s="38"/>
      <c r="C186" s="217" t="s">
        <v>281</v>
      </c>
      <c r="D186" s="217" t="s">
        <v>148</v>
      </c>
      <c r="E186" s="218" t="s">
        <v>282</v>
      </c>
      <c r="F186" s="219" t="s">
        <v>283</v>
      </c>
      <c r="G186" s="220" t="s">
        <v>151</v>
      </c>
      <c r="H186" s="221">
        <v>58.774999999999999</v>
      </c>
      <c r="I186" s="222"/>
      <c r="J186" s="223">
        <f>ROUND(I186*H186,2)</f>
        <v>0</v>
      </c>
      <c r="K186" s="219" t="s">
        <v>1</v>
      </c>
      <c r="L186" s="43"/>
      <c r="M186" s="224" t="s">
        <v>1</v>
      </c>
      <c r="N186" s="225" t="s">
        <v>44</v>
      </c>
      <c r="O186" s="90"/>
      <c r="P186" s="226">
        <f>O186*H186</f>
        <v>0</v>
      </c>
      <c r="Q186" s="226">
        <v>0</v>
      </c>
      <c r="R186" s="226">
        <f>Q186*H186</f>
        <v>0</v>
      </c>
      <c r="S186" s="226">
        <v>0.13500000000000001</v>
      </c>
      <c r="T186" s="227">
        <f>S186*H186</f>
        <v>7.9346250000000005</v>
      </c>
      <c r="U186" s="37"/>
      <c r="V186" s="37"/>
      <c r="W186" s="37"/>
      <c r="X186" s="37"/>
      <c r="Y186" s="37"/>
      <c r="Z186" s="37"/>
      <c r="AA186" s="37"/>
      <c r="AB186" s="37"/>
      <c r="AC186" s="37"/>
      <c r="AD186" s="37"/>
      <c r="AE186" s="37"/>
      <c r="AR186" s="228" t="s">
        <v>207</v>
      </c>
      <c r="AT186" s="228" t="s">
        <v>148</v>
      </c>
      <c r="AU186" s="228" t="s">
        <v>153</v>
      </c>
      <c r="AY186" s="16" t="s">
        <v>145</v>
      </c>
      <c r="BE186" s="229">
        <f>IF(N186="základní",J186,0)</f>
        <v>0</v>
      </c>
      <c r="BF186" s="229">
        <f>IF(N186="snížená",J186,0)</f>
        <v>0</v>
      </c>
      <c r="BG186" s="229">
        <f>IF(N186="zákl. přenesená",J186,0)</f>
        <v>0</v>
      </c>
      <c r="BH186" s="229">
        <f>IF(N186="sníž. přenesená",J186,0)</f>
        <v>0</v>
      </c>
      <c r="BI186" s="229">
        <f>IF(N186="nulová",J186,0)</f>
        <v>0</v>
      </c>
      <c r="BJ186" s="16" t="s">
        <v>153</v>
      </c>
      <c r="BK186" s="229">
        <f>ROUND(I186*H186,2)</f>
        <v>0</v>
      </c>
      <c r="BL186" s="16" t="s">
        <v>207</v>
      </c>
      <c r="BM186" s="228" t="s">
        <v>284</v>
      </c>
    </row>
    <row r="187" s="2" customFormat="1" ht="24.15" customHeight="1">
      <c r="A187" s="37"/>
      <c r="B187" s="38"/>
      <c r="C187" s="217" t="s">
        <v>285</v>
      </c>
      <c r="D187" s="217" t="s">
        <v>148</v>
      </c>
      <c r="E187" s="218" t="s">
        <v>286</v>
      </c>
      <c r="F187" s="219" t="s">
        <v>287</v>
      </c>
      <c r="G187" s="220" t="s">
        <v>232</v>
      </c>
      <c r="H187" s="221">
        <v>0.125</v>
      </c>
      <c r="I187" s="222"/>
      <c r="J187" s="223">
        <f>ROUND(I187*H187,2)</f>
        <v>0</v>
      </c>
      <c r="K187" s="219" t="s">
        <v>1</v>
      </c>
      <c r="L187" s="43"/>
      <c r="M187" s="224" t="s">
        <v>1</v>
      </c>
      <c r="N187" s="225" t="s">
        <v>44</v>
      </c>
      <c r="O187" s="90"/>
      <c r="P187" s="226">
        <f>O187*H187</f>
        <v>0</v>
      </c>
      <c r="Q187" s="226">
        <v>0</v>
      </c>
      <c r="R187" s="226">
        <f>Q187*H187</f>
        <v>0</v>
      </c>
      <c r="S187" s="226">
        <v>0</v>
      </c>
      <c r="T187" s="227">
        <f>S187*H187</f>
        <v>0</v>
      </c>
      <c r="U187" s="37"/>
      <c r="V187" s="37"/>
      <c r="W187" s="37"/>
      <c r="X187" s="37"/>
      <c r="Y187" s="37"/>
      <c r="Z187" s="37"/>
      <c r="AA187" s="37"/>
      <c r="AB187" s="37"/>
      <c r="AC187" s="37"/>
      <c r="AD187" s="37"/>
      <c r="AE187" s="37"/>
      <c r="AR187" s="228" t="s">
        <v>207</v>
      </c>
      <c r="AT187" s="228" t="s">
        <v>148</v>
      </c>
      <c r="AU187" s="228" t="s">
        <v>153</v>
      </c>
      <c r="AY187" s="16" t="s">
        <v>145</v>
      </c>
      <c r="BE187" s="229">
        <f>IF(N187="základní",J187,0)</f>
        <v>0</v>
      </c>
      <c r="BF187" s="229">
        <f>IF(N187="snížená",J187,0)</f>
        <v>0</v>
      </c>
      <c r="BG187" s="229">
        <f>IF(N187="zákl. přenesená",J187,0)</f>
        <v>0</v>
      </c>
      <c r="BH187" s="229">
        <f>IF(N187="sníž. přenesená",J187,0)</f>
        <v>0</v>
      </c>
      <c r="BI187" s="229">
        <f>IF(N187="nulová",J187,0)</f>
        <v>0</v>
      </c>
      <c r="BJ187" s="16" t="s">
        <v>153</v>
      </c>
      <c r="BK187" s="229">
        <f>ROUND(I187*H187,2)</f>
        <v>0</v>
      </c>
      <c r="BL187" s="16" t="s">
        <v>207</v>
      </c>
      <c r="BM187" s="228" t="s">
        <v>288</v>
      </c>
    </row>
    <row r="188" s="12" customFormat="1" ht="22.8" customHeight="1">
      <c r="A188" s="12"/>
      <c r="B188" s="201"/>
      <c r="C188" s="202"/>
      <c r="D188" s="203" t="s">
        <v>77</v>
      </c>
      <c r="E188" s="215" t="s">
        <v>289</v>
      </c>
      <c r="F188" s="215" t="s">
        <v>290</v>
      </c>
      <c r="G188" s="202"/>
      <c r="H188" s="202"/>
      <c r="I188" s="205"/>
      <c r="J188" s="216">
        <f>BK188</f>
        <v>0</v>
      </c>
      <c r="K188" s="202"/>
      <c r="L188" s="207"/>
      <c r="M188" s="208"/>
      <c r="N188" s="209"/>
      <c r="O188" s="209"/>
      <c r="P188" s="210">
        <f>SUM(P189:P194)</f>
        <v>0</v>
      </c>
      <c r="Q188" s="209"/>
      <c r="R188" s="210">
        <f>SUM(R189:R194)</f>
        <v>0.019717999999999999</v>
      </c>
      <c r="S188" s="209"/>
      <c r="T188" s="211">
        <f>SUM(T189:T194)</f>
        <v>0</v>
      </c>
      <c r="U188" s="12"/>
      <c r="V188" s="12"/>
      <c r="W188" s="12"/>
      <c r="X188" s="12"/>
      <c r="Y188" s="12"/>
      <c r="Z188" s="12"/>
      <c r="AA188" s="12"/>
      <c r="AB188" s="12"/>
      <c r="AC188" s="12"/>
      <c r="AD188" s="12"/>
      <c r="AE188" s="12"/>
      <c r="AR188" s="212" t="s">
        <v>153</v>
      </c>
      <c r="AT188" s="213" t="s">
        <v>77</v>
      </c>
      <c r="AU188" s="213" t="s">
        <v>85</v>
      </c>
      <c r="AY188" s="212" t="s">
        <v>145</v>
      </c>
      <c r="BK188" s="214">
        <f>SUM(BK189:BK194)</f>
        <v>0</v>
      </c>
    </row>
    <row r="189" s="2" customFormat="1" ht="16.5" customHeight="1">
      <c r="A189" s="37"/>
      <c r="B189" s="38"/>
      <c r="C189" s="217" t="s">
        <v>279</v>
      </c>
      <c r="D189" s="217" t="s">
        <v>148</v>
      </c>
      <c r="E189" s="218" t="s">
        <v>291</v>
      </c>
      <c r="F189" s="219" t="s">
        <v>292</v>
      </c>
      <c r="G189" s="220" t="s">
        <v>293</v>
      </c>
      <c r="H189" s="221">
        <v>1</v>
      </c>
      <c r="I189" s="222"/>
      <c r="J189" s="223">
        <f>ROUND(I189*H189,2)</f>
        <v>0</v>
      </c>
      <c r="K189" s="219" t="s">
        <v>1</v>
      </c>
      <c r="L189" s="43"/>
      <c r="M189" s="224" t="s">
        <v>1</v>
      </c>
      <c r="N189" s="225" t="s">
        <v>44</v>
      </c>
      <c r="O189" s="90"/>
      <c r="P189" s="226">
        <f>O189*H189</f>
        <v>0</v>
      </c>
      <c r="Q189" s="226">
        <v>0</v>
      </c>
      <c r="R189" s="226">
        <f>Q189*H189</f>
        <v>0</v>
      </c>
      <c r="S189" s="226">
        <v>0</v>
      </c>
      <c r="T189" s="227">
        <f>S189*H189</f>
        <v>0</v>
      </c>
      <c r="U189" s="37"/>
      <c r="V189" s="37"/>
      <c r="W189" s="37"/>
      <c r="X189" s="37"/>
      <c r="Y189" s="37"/>
      <c r="Z189" s="37"/>
      <c r="AA189" s="37"/>
      <c r="AB189" s="37"/>
      <c r="AC189" s="37"/>
      <c r="AD189" s="37"/>
      <c r="AE189" s="37"/>
      <c r="AR189" s="228" t="s">
        <v>207</v>
      </c>
      <c r="AT189" s="228" t="s">
        <v>148</v>
      </c>
      <c r="AU189" s="228" t="s">
        <v>153</v>
      </c>
      <c r="AY189" s="16" t="s">
        <v>145</v>
      </c>
      <c r="BE189" s="229">
        <f>IF(N189="základní",J189,0)</f>
        <v>0</v>
      </c>
      <c r="BF189" s="229">
        <f>IF(N189="snížená",J189,0)</f>
        <v>0</v>
      </c>
      <c r="BG189" s="229">
        <f>IF(N189="zákl. přenesená",J189,0)</f>
        <v>0</v>
      </c>
      <c r="BH189" s="229">
        <f>IF(N189="sníž. přenesená",J189,0)</f>
        <v>0</v>
      </c>
      <c r="BI189" s="229">
        <f>IF(N189="nulová",J189,0)</f>
        <v>0</v>
      </c>
      <c r="BJ189" s="16" t="s">
        <v>153</v>
      </c>
      <c r="BK189" s="229">
        <f>ROUND(I189*H189,2)</f>
        <v>0</v>
      </c>
      <c r="BL189" s="16" t="s">
        <v>207</v>
      </c>
      <c r="BM189" s="228" t="s">
        <v>294</v>
      </c>
    </row>
    <row r="190" s="13" customFormat="1">
      <c r="A190" s="13"/>
      <c r="B190" s="230"/>
      <c r="C190" s="231"/>
      <c r="D190" s="232" t="s">
        <v>250</v>
      </c>
      <c r="E190" s="233" t="s">
        <v>1</v>
      </c>
      <c r="F190" s="234" t="s">
        <v>85</v>
      </c>
      <c r="G190" s="231"/>
      <c r="H190" s="235">
        <v>1</v>
      </c>
      <c r="I190" s="236"/>
      <c r="J190" s="231"/>
      <c r="K190" s="231"/>
      <c r="L190" s="237"/>
      <c r="M190" s="238"/>
      <c r="N190" s="239"/>
      <c r="O190" s="239"/>
      <c r="P190" s="239"/>
      <c r="Q190" s="239"/>
      <c r="R190" s="239"/>
      <c r="S190" s="239"/>
      <c r="T190" s="240"/>
      <c r="U190" s="13"/>
      <c r="V190" s="13"/>
      <c r="W190" s="13"/>
      <c r="X190" s="13"/>
      <c r="Y190" s="13"/>
      <c r="Z190" s="13"/>
      <c r="AA190" s="13"/>
      <c r="AB190" s="13"/>
      <c r="AC190" s="13"/>
      <c r="AD190" s="13"/>
      <c r="AE190" s="13"/>
      <c r="AT190" s="241" t="s">
        <v>250</v>
      </c>
      <c r="AU190" s="241" t="s">
        <v>153</v>
      </c>
      <c r="AV190" s="13" t="s">
        <v>153</v>
      </c>
      <c r="AW190" s="13" t="s">
        <v>34</v>
      </c>
      <c r="AX190" s="13" t="s">
        <v>85</v>
      </c>
      <c r="AY190" s="241" t="s">
        <v>145</v>
      </c>
    </row>
    <row r="191" s="2" customFormat="1" ht="16.5" customHeight="1">
      <c r="A191" s="37"/>
      <c r="B191" s="38"/>
      <c r="C191" s="217" t="s">
        <v>295</v>
      </c>
      <c r="D191" s="217" t="s">
        <v>148</v>
      </c>
      <c r="E191" s="218" t="s">
        <v>296</v>
      </c>
      <c r="F191" s="219" t="s">
        <v>297</v>
      </c>
      <c r="G191" s="220" t="s">
        <v>200</v>
      </c>
      <c r="H191" s="221">
        <v>5</v>
      </c>
      <c r="I191" s="222"/>
      <c r="J191" s="223">
        <f>ROUND(I191*H191,2)</f>
        <v>0</v>
      </c>
      <c r="K191" s="219" t="s">
        <v>1</v>
      </c>
      <c r="L191" s="43"/>
      <c r="M191" s="224" t="s">
        <v>1</v>
      </c>
      <c r="N191" s="225" t="s">
        <v>44</v>
      </c>
      <c r="O191" s="90"/>
      <c r="P191" s="226">
        <f>O191*H191</f>
        <v>0</v>
      </c>
      <c r="Q191" s="226">
        <v>0.0015659999999999999</v>
      </c>
      <c r="R191" s="226">
        <f>Q191*H191</f>
        <v>0.0078300000000000002</v>
      </c>
      <c r="S191" s="226">
        <v>0</v>
      </c>
      <c r="T191" s="227">
        <f>S191*H191</f>
        <v>0</v>
      </c>
      <c r="U191" s="37"/>
      <c r="V191" s="37"/>
      <c r="W191" s="37"/>
      <c r="X191" s="37"/>
      <c r="Y191" s="37"/>
      <c r="Z191" s="37"/>
      <c r="AA191" s="37"/>
      <c r="AB191" s="37"/>
      <c r="AC191" s="37"/>
      <c r="AD191" s="37"/>
      <c r="AE191" s="37"/>
      <c r="AR191" s="228" t="s">
        <v>207</v>
      </c>
      <c r="AT191" s="228" t="s">
        <v>148</v>
      </c>
      <c r="AU191" s="228" t="s">
        <v>153</v>
      </c>
      <c r="AY191" s="16" t="s">
        <v>145</v>
      </c>
      <c r="BE191" s="229">
        <f>IF(N191="základní",J191,0)</f>
        <v>0</v>
      </c>
      <c r="BF191" s="229">
        <f>IF(N191="snížená",J191,0)</f>
        <v>0</v>
      </c>
      <c r="BG191" s="229">
        <f>IF(N191="zákl. přenesená",J191,0)</f>
        <v>0</v>
      </c>
      <c r="BH191" s="229">
        <f>IF(N191="sníž. přenesená",J191,0)</f>
        <v>0</v>
      </c>
      <c r="BI191" s="229">
        <f>IF(N191="nulová",J191,0)</f>
        <v>0</v>
      </c>
      <c r="BJ191" s="16" t="s">
        <v>153</v>
      </c>
      <c r="BK191" s="229">
        <f>ROUND(I191*H191,2)</f>
        <v>0</v>
      </c>
      <c r="BL191" s="16" t="s">
        <v>207</v>
      </c>
      <c r="BM191" s="228" t="s">
        <v>298</v>
      </c>
    </row>
    <row r="192" s="2" customFormat="1" ht="24.15" customHeight="1">
      <c r="A192" s="37"/>
      <c r="B192" s="38"/>
      <c r="C192" s="217" t="s">
        <v>299</v>
      </c>
      <c r="D192" s="217" t="s">
        <v>148</v>
      </c>
      <c r="E192" s="218" t="s">
        <v>300</v>
      </c>
      <c r="F192" s="219" t="s">
        <v>301</v>
      </c>
      <c r="G192" s="220" t="s">
        <v>302</v>
      </c>
      <c r="H192" s="221">
        <v>1</v>
      </c>
      <c r="I192" s="222"/>
      <c r="J192" s="223">
        <f>ROUND(I192*H192,2)</f>
        <v>0</v>
      </c>
      <c r="K192" s="219" t="s">
        <v>1</v>
      </c>
      <c r="L192" s="43"/>
      <c r="M192" s="224" t="s">
        <v>1</v>
      </c>
      <c r="N192" s="225" t="s">
        <v>44</v>
      </c>
      <c r="O192" s="90"/>
      <c r="P192" s="226">
        <f>O192*H192</f>
        <v>0</v>
      </c>
      <c r="Q192" s="226">
        <v>0.00157</v>
      </c>
      <c r="R192" s="226">
        <f>Q192*H192</f>
        <v>0.00157</v>
      </c>
      <c r="S192" s="226">
        <v>0</v>
      </c>
      <c r="T192" s="227">
        <f>S192*H192</f>
        <v>0</v>
      </c>
      <c r="U192" s="37"/>
      <c r="V192" s="37"/>
      <c r="W192" s="37"/>
      <c r="X192" s="37"/>
      <c r="Y192" s="37"/>
      <c r="Z192" s="37"/>
      <c r="AA192" s="37"/>
      <c r="AB192" s="37"/>
      <c r="AC192" s="37"/>
      <c r="AD192" s="37"/>
      <c r="AE192" s="37"/>
      <c r="AR192" s="228" t="s">
        <v>207</v>
      </c>
      <c r="AT192" s="228" t="s">
        <v>148</v>
      </c>
      <c r="AU192" s="228" t="s">
        <v>153</v>
      </c>
      <c r="AY192" s="16" t="s">
        <v>145</v>
      </c>
      <c r="BE192" s="229">
        <f>IF(N192="základní",J192,0)</f>
        <v>0</v>
      </c>
      <c r="BF192" s="229">
        <f>IF(N192="snížená",J192,0)</f>
        <v>0</v>
      </c>
      <c r="BG192" s="229">
        <f>IF(N192="zákl. přenesená",J192,0)</f>
        <v>0</v>
      </c>
      <c r="BH192" s="229">
        <f>IF(N192="sníž. přenesená",J192,0)</f>
        <v>0</v>
      </c>
      <c r="BI192" s="229">
        <f>IF(N192="nulová",J192,0)</f>
        <v>0</v>
      </c>
      <c r="BJ192" s="16" t="s">
        <v>153</v>
      </c>
      <c r="BK192" s="229">
        <f>ROUND(I192*H192,2)</f>
        <v>0</v>
      </c>
      <c r="BL192" s="16" t="s">
        <v>207</v>
      </c>
      <c r="BM192" s="228" t="s">
        <v>303</v>
      </c>
    </row>
    <row r="193" s="2" customFormat="1" ht="16.5" customHeight="1">
      <c r="A193" s="37"/>
      <c r="B193" s="38"/>
      <c r="C193" s="217" t="s">
        <v>304</v>
      </c>
      <c r="D193" s="217" t="s">
        <v>148</v>
      </c>
      <c r="E193" s="218" t="s">
        <v>305</v>
      </c>
      <c r="F193" s="219" t="s">
        <v>306</v>
      </c>
      <c r="G193" s="220" t="s">
        <v>200</v>
      </c>
      <c r="H193" s="221">
        <v>22</v>
      </c>
      <c r="I193" s="222"/>
      <c r="J193" s="223">
        <f>ROUND(I193*H193,2)</f>
        <v>0</v>
      </c>
      <c r="K193" s="219" t="s">
        <v>1</v>
      </c>
      <c r="L193" s="43"/>
      <c r="M193" s="224" t="s">
        <v>1</v>
      </c>
      <c r="N193" s="225" t="s">
        <v>44</v>
      </c>
      <c r="O193" s="90"/>
      <c r="P193" s="226">
        <f>O193*H193</f>
        <v>0</v>
      </c>
      <c r="Q193" s="226">
        <v>0.00046900000000000002</v>
      </c>
      <c r="R193" s="226">
        <f>Q193*H193</f>
        <v>0.010318000000000001</v>
      </c>
      <c r="S193" s="226">
        <v>0</v>
      </c>
      <c r="T193" s="227">
        <f>S193*H193</f>
        <v>0</v>
      </c>
      <c r="U193" s="37"/>
      <c r="V193" s="37"/>
      <c r="W193" s="37"/>
      <c r="X193" s="37"/>
      <c r="Y193" s="37"/>
      <c r="Z193" s="37"/>
      <c r="AA193" s="37"/>
      <c r="AB193" s="37"/>
      <c r="AC193" s="37"/>
      <c r="AD193" s="37"/>
      <c r="AE193" s="37"/>
      <c r="AR193" s="228" t="s">
        <v>207</v>
      </c>
      <c r="AT193" s="228" t="s">
        <v>148</v>
      </c>
      <c r="AU193" s="228" t="s">
        <v>153</v>
      </c>
      <c r="AY193" s="16" t="s">
        <v>145</v>
      </c>
      <c r="BE193" s="229">
        <f>IF(N193="základní",J193,0)</f>
        <v>0</v>
      </c>
      <c r="BF193" s="229">
        <f>IF(N193="snížená",J193,0)</f>
        <v>0</v>
      </c>
      <c r="BG193" s="229">
        <f>IF(N193="zákl. přenesená",J193,0)</f>
        <v>0</v>
      </c>
      <c r="BH193" s="229">
        <f>IF(N193="sníž. přenesená",J193,0)</f>
        <v>0</v>
      </c>
      <c r="BI193" s="229">
        <f>IF(N193="nulová",J193,0)</f>
        <v>0</v>
      </c>
      <c r="BJ193" s="16" t="s">
        <v>153</v>
      </c>
      <c r="BK193" s="229">
        <f>ROUND(I193*H193,2)</f>
        <v>0</v>
      </c>
      <c r="BL193" s="16" t="s">
        <v>207</v>
      </c>
      <c r="BM193" s="228" t="s">
        <v>307</v>
      </c>
    </row>
    <row r="194" s="2" customFormat="1" ht="24.15" customHeight="1">
      <c r="A194" s="37"/>
      <c r="B194" s="38"/>
      <c r="C194" s="217" t="s">
        <v>308</v>
      </c>
      <c r="D194" s="217" t="s">
        <v>148</v>
      </c>
      <c r="E194" s="218" t="s">
        <v>309</v>
      </c>
      <c r="F194" s="219" t="s">
        <v>310</v>
      </c>
      <c r="G194" s="220" t="s">
        <v>232</v>
      </c>
      <c r="H194" s="221">
        <v>0.055</v>
      </c>
      <c r="I194" s="222"/>
      <c r="J194" s="223">
        <f>ROUND(I194*H194,2)</f>
        <v>0</v>
      </c>
      <c r="K194" s="219" t="s">
        <v>1</v>
      </c>
      <c r="L194" s="43"/>
      <c r="M194" s="224" t="s">
        <v>1</v>
      </c>
      <c r="N194" s="225" t="s">
        <v>44</v>
      </c>
      <c r="O194" s="90"/>
      <c r="P194" s="226">
        <f>O194*H194</f>
        <v>0</v>
      </c>
      <c r="Q194" s="226">
        <v>0</v>
      </c>
      <c r="R194" s="226">
        <f>Q194*H194</f>
        <v>0</v>
      </c>
      <c r="S194" s="226">
        <v>0</v>
      </c>
      <c r="T194" s="227">
        <f>S194*H194</f>
        <v>0</v>
      </c>
      <c r="U194" s="37"/>
      <c r="V194" s="37"/>
      <c r="W194" s="37"/>
      <c r="X194" s="37"/>
      <c r="Y194" s="37"/>
      <c r="Z194" s="37"/>
      <c r="AA194" s="37"/>
      <c r="AB194" s="37"/>
      <c r="AC194" s="37"/>
      <c r="AD194" s="37"/>
      <c r="AE194" s="37"/>
      <c r="AR194" s="228" t="s">
        <v>207</v>
      </c>
      <c r="AT194" s="228" t="s">
        <v>148</v>
      </c>
      <c r="AU194" s="228" t="s">
        <v>153</v>
      </c>
      <c r="AY194" s="16" t="s">
        <v>145</v>
      </c>
      <c r="BE194" s="229">
        <f>IF(N194="základní",J194,0)</f>
        <v>0</v>
      </c>
      <c r="BF194" s="229">
        <f>IF(N194="snížená",J194,0)</f>
        <v>0</v>
      </c>
      <c r="BG194" s="229">
        <f>IF(N194="zákl. přenesená",J194,0)</f>
        <v>0</v>
      </c>
      <c r="BH194" s="229">
        <f>IF(N194="sníž. přenesená",J194,0)</f>
        <v>0</v>
      </c>
      <c r="BI194" s="229">
        <f>IF(N194="nulová",J194,0)</f>
        <v>0</v>
      </c>
      <c r="BJ194" s="16" t="s">
        <v>153</v>
      </c>
      <c r="BK194" s="229">
        <f>ROUND(I194*H194,2)</f>
        <v>0</v>
      </c>
      <c r="BL194" s="16" t="s">
        <v>207</v>
      </c>
      <c r="BM194" s="228" t="s">
        <v>311</v>
      </c>
    </row>
    <row r="195" s="12" customFormat="1" ht="22.8" customHeight="1">
      <c r="A195" s="12"/>
      <c r="B195" s="201"/>
      <c r="C195" s="202"/>
      <c r="D195" s="203" t="s">
        <v>77</v>
      </c>
      <c r="E195" s="215" t="s">
        <v>312</v>
      </c>
      <c r="F195" s="215" t="s">
        <v>313</v>
      </c>
      <c r="G195" s="202"/>
      <c r="H195" s="202"/>
      <c r="I195" s="205"/>
      <c r="J195" s="216">
        <f>BK195</f>
        <v>0</v>
      </c>
      <c r="K195" s="202"/>
      <c r="L195" s="207"/>
      <c r="M195" s="208"/>
      <c r="N195" s="209"/>
      <c r="O195" s="209"/>
      <c r="P195" s="210">
        <f>SUM(P196:P202)</f>
        <v>0</v>
      </c>
      <c r="Q195" s="209"/>
      <c r="R195" s="210">
        <f>SUM(R196:R202)</f>
        <v>0.021140840000000001</v>
      </c>
      <c r="S195" s="209"/>
      <c r="T195" s="211">
        <f>SUM(T196:T202)</f>
        <v>0</v>
      </c>
      <c r="U195" s="12"/>
      <c r="V195" s="12"/>
      <c r="W195" s="12"/>
      <c r="X195" s="12"/>
      <c r="Y195" s="12"/>
      <c r="Z195" s="12"/>
      <c r="AA195" s="12"/>
      <c r="AB195" s="12"/>
      <c r="AC195" s="12"/>
      <c r="AD195" s="12"/>
      <c r="AE195" s="12"/>
      <c r="AR195" s="212" t="s">
        <v>153</v>
      </c>
      <c r="AT195" s="213" t="s">
        <v>77</v>
      </c>
      <c r="AU195" s="213" t="s">
        <v>85</v>
      </c>
      <c r="AY195" s="212" t="s">
        <v>145</v>
      </c>
      <c r="BK195" s="214">
        <f>SUM(BK196:BK202)</f>
        <v>0</v>
      </c>
    </row>
    <row r="196" s="2" customFormat="1" ht="16.5" customHeight="1">
      <c r="A196" s="37"/>
      <c r="B196" s="38"/>
      <c r="C196" s="217" t="s">
        <v>314</v>
      </c>
      <c r="D196" s="217" t="s">
        <v>148</v>
      </c>
      <c r="E196" s="218" t="s">
        <v>315</v>
      </c>
      <c r="F196" s="219" t="s">
        <v>316</v>
      </c>
      <c r="G196" s="220" t="s">
        <v>293</v>
      </c>
      <c r="H196" s="221">
        <v>1</v>
      </c>
      <c r="I196" s="222"/>
      <c r="J196" s="223">
        <f>ROUND(I196*H196,2)</f>
        <v>0</v>
      </c>
      <c r="K196" s="219" t="s">
        <v>1</v>
      </c>
      <c r="L196" s="43"/>
      <c r="M196" s="224" t="s">
        <v>1</v>
      </c>
      <c r="N196" s="225" t="s">
        <v>44</v>
      </c>
      <c r="O196" s="90"/>
      <c r="P196" s="226">
        <f>O196*H196</f>
        <v>0</v>
      </c>
      <c r="Q196" s="226">
        <v>0</v>
      </c>
      <c r="R196" s="226">
        <f>Q196*H196</f>
        <v>0</v>
      </c>
      <c r="S196" s="226">
        <v>0</v>
      </c>
      <c r="T196" s="227">
        <f>S196*H196</f>
        <v>0</v>
      </c>
      <c r="U196" s="37"/>
      <c r="V196" s="37"/>
      <c r="W196" s="37"/>
      <c r="X196" s="37"/>
      <c r="Y196" s="37"/>
      <c r="Z196" s="37"/>
      <c r="AA196" s="37"/>
      <c r="AB196" s="37"/>
      <c r="AC196" s="37"/>
      <c r="AD196" s="37"/>
      <c r="AE196" s="37"/>
      <c r="AR196" s="228" t="s">
        <v>207</v>
      </c>
      <c r="AT196" s="228" t="s">
        <v>148</v>
      </c>
      <c r="AU196" s="228" t="s">
        <v>153</v>
      </c>
      <c r="AY196" s="16" t="s">
        <v>145</v>
      </c>
      <c r="BE196" s="229">
        <f>IF(N196="základní",J196,0)</f>
        <v>0</v>
      </c>
      <c r="BF196" s="229">
        <f>IF(N196="snížená",J196,0)</f>
        <v>0</v>
      </c>
      <c r="BG196" s="229">
        <f>IF(N196="zákl. přenesená",J196,0)</f>
        <v>0</v>
      </c>
      <c r="BH196" s="229">
        <f>IF(N196="sníž. přenesená",J196,0)</f>
        <v>0</v>
      </c>
      <c r="BI196" s="229">
        <f>IF(N196="nulová",J196,0)</f>
        <v>0</v>
      </c>
      <c r="BJ196" s="16" t="s">
        <v>153</v>
      </c>
      <c r="BK196" s="229">
        <f>ROUND(I196*H196,2)</f>
        <v>0</v>
      </c>
      <c r="BL196" s="16" t="s">
        <v>207</v>
      </c>
      <c r="BM196" s="228" t="s">
        <v>317</v>
      </c>
    </row>
    <row r="197" s="13" customFormat="1">
      <c r="A197" s="13"/>
      <c r="B197" s="230"/>
      <c r="C197" s="231"/>
      <c r="D197" s="232" t="s">
        <v>250</v>
      </c>
      <c r="E197" s="233" t="s">
        <v>1</v>
      </c>
      <c r="F197" s="234" t="s">
        <v>85</v>
      </c>
      <c r="G197" s="231"/>
      <c r="H197" s="235">
        <v>1</v>
      </c>
      <c r="I197" s="236"/>
      <c r="J197" s="231"/>
      <c r="K197" s="231"/>
      <c r="L197" s="237"/>
      <c r="M197" s="238"/>
      <c r="N197" s="239"/>
      <c r="O197" s="239"/>
      <c r="P197" s="239"/>
      <c r="Q197" s="239"/>
      <c r="R197" s="239"/>
      <c r="S197" s="239"/>
      <c r="T197" s="240"/>
      <c r="U197" s="13"/>
      <c r="V197" s="13"/>
      <c r="W197" s="13"/>
      <c r="X197" s="13"/>
      <c r="Y197" s="13"/>
      <c r="Z197" s="13"/>
      <c r="AA197" s="13"/>
      <c r="AB197" s="13"/>
      <c r="AC197" s="13"/>
      <c r="AD197" s="13"/>
      <c r="AE197" s="13"/>
      <c r="AT197" s="241" t="s">
        <v>250</v>
      </c>
      <c r="AU197" s="241" t="s">
        <v>153</v>
      </c>
      <c r="AV197" s="13" t="s">
        <v>153</v>
      </c>
      <c r="AW197" s="13" t="s">
        <v>34</v>
      </c>
      <c r="AX197" s="13" t="s">
        <v>85</v>
      </c>
      <c r="AY197" s="241" t="s">
        <v>145</v>
      </c>
    </row>
    <row r="198" s="2" customFormat="1" ht="24.15" customHeight="1">
      <c r="A198" s="37"/>
      <c r="B198" s="38"/>
      <c r="C198" s="217" t="s">
        <v>318</v>
      </c>
      <c r="D198" s="217" t="s">
        <v>148</v>
      </c>
      <c r="E198" s="218" t="s">
        <v>319</v>
      </c>
      <c r="F198" s="219" t="s">
        <v>320</v>
      </c>
      <c r="G198" s="220" t="s">
        <v>200</v>
      </c>
      <c r="H198" s="221">
        <v>19</v>
      </c>
      <c r="I198" s="222"/>
      <c r="J198" s="223">
        <f>ROUND(I198*H198,2)</f>
        <v>0</v>
      </c>
      <c r="K198" s="219" t="s">
        <v>1</v>
      </c>
      <c r="L198" s="43"/>
      <c r="M198" s="224" t="s">
        <v>1</v>
      </c>
      <c r="N198" s="225" t="s">
        <v>44</v>
      </c>
      <c r="O198" s="90"/>
      <c r="P198" s="226">
        <f>O198*H198</f>
        <v>0</v>
      </c>
      <c r="Q198" s="226">
        <v>0.00075230000000000002</v>
      </c>
      <c r="R198" s="226">
        <f>Q198*H198</f>
        <v>0.0142937</v>
      </c>
      <c r="S198" s="226">
        <v>0</v>
      </c>
      <c r="T198" s="227">
        <f>S198*H198</f>
        <v>0</v>
      </c>
      <c r="U198" s="37"/>
      <c r="V198" s="37"/>
      <c r="W198" s="37"/>
      <c r="X198" s="37"/>
      <c r="Y198" s="37"/>
      <c r="Z198" s="37"/>
      <c r="AA198" s="37"/>
      <c r="AB198" s="37"/>
      <c r="AC198" s="37"/>
      <c r="AD198" s="37"/>
      <c r="AE198" s="37"/>
      <c r="AR198" s="228" t="s">
        <v>207</v>
      </c>
      <c r="AT198" s="228" t="s">
        <v>148</v>
      </c>
      <c r="AU198" s="228" t="s">
        <v>153</v>
      </c>
      <c r="AY198" s="16" t="s">
        <v>145</v>
      </c>
      <c r="BE198" s="229">
        <f>IF(N198="základní",J198,0)</f>
        <v>0</v>
      </c>
      <c r="BF198" s="229">
        <f>IF(N198="snížená",J198,0)</f>
        <v>0</v>
      </c>
      <c r="BG198" s="229">
        <f>IF(N198="zákl. přenesená",J198,0)</f>
        <v>0</v>
      </c>
      <c r="BH198" s="229">
        <f>IF(N198="sníž. přenesená",J198,0)</f>
        <v>0</v>
      </c>
      <c r="BI198" s="229">
        <f>IF(N198="nulová",J198,0)</f>
        <v>0</v>
      </c>
      <c r="BJ198" s="16" t="s">
        <v>153</v>
      </c>
      <c r="BK198" s="229">
        <f>ROUND(I198*H198,2)</f>
        <v>0</v>
      </c>
      <c r="BL198" s="16" t="s">
        <v>207</v>
      </c>
      <c r="BM198" s="228" t="s">
        <v>321</v>
      </c>
    </row>
    <row r="199" s="2" customFormat="1" ht="37.8" customHeight="1">
      <c r="A199" s="37"/>
      <c r="B199" s="38"/>
      <c r="C199" s="217" t="s">
        <v>322</v>
      </c>
      <c r="D199" s="217" t="s">
        <v>148</v>
      </c>
      <c r="E199" s="218" t="s">
        <v>323</v>
      </c>
      <c r="F199" s="219" t="s">
        <v>324</v>
      </c>
      <c r="G199" s="220" t="s">
        <v>200</v>
      </c>
      <c r="H199" s="221">
        <v>19</v>
      </c>
      <c r="I199" s="222"/>
      <c r="J199" s="223">
        <f>ROUND(I199*H199,2)</f>
        <v>0</v>
      </c>
      <c r="K199" s="219" t="s">
        <v>278</v>
      </c>
      <c r="L199" s="43"/>
      <c r="M199" s="224" t="s">
        <v>1</v>
      </c>
      <c r="N199" s="225" t="s">
        <v>44</v>
      </c>
      <c r="O199" s="90"/>
      <c r="P199" s="226">
        <f>O199*H199</f>
        <v>0</v>
      </c>
      <c r="Q199" s="226">
        <v>4.206E-05</v>
      </c>
      <c r="R199" s="226">
        <f>Q199*H199</f>
        <v>0.00079914000000000005</v>
      </c>
      <c r="S199" s="226">
        <v>0</v>
      </c>
      <c r="T199" s="227">
        <f>S199*H199</f>
        <v>0</v>
      </c>
      <c r="U199" s="37"/>
      <c r="V199" s="37"/>
      <c r="W199" s="37"/>
      <c r="X199" s="37"/>
      <c r="Y199" s="37"/>
      <c r="Z199" s="37"/>
      <c r="AA199" s="37"/>
      <c r="AB199" s="37"/>
      <c r="AC199" s="37"/>
      <c r="AD199" s="37"/>
      <c r="AE199" s="37"/>
      <c r="AR199" s="228" t="s">
        <v>207</v>
      </c>
      <c r="AT199" s="228" t="s">
        <v>148</v>
      </c>
      <c r="AU199" s="228" t="s">
        <v>153</v>
      </c>
      <c r="AY199" s="16" t="s">
        <v>145</v>
      </c>
      <c r="BE199" s="229">
        <f>IF(N199="základní",J199,0)</f>
        <v>0</v>
      </c>
      <c r="BF199" s="229">
        <f>IF(N199="snížená",J199,0)</f>
        <v>0</v>
      </c>
      <c r="BG199" s="229">
        <f>IF(N199="zákl. přenesená",J199,0)</f>
        <v>0</v>
      </c>
      <c r="BH199" s="229">
        <f>IF(N199="sníž. přenesená",J199,0)</f>
        <v>0</v>
      </c>
      <c r="BI199" s="229">
        <f>IF(N199="nulová",J199,0)</f>
        <v>0</v>
      </c>
      <c r="BJ199" s="16" t="s">
        <v>153</v>
      </c>
      <c r="BK199" s="229">
        <f>ROUND(I199*H199,2)</f>
        <v>0</v>
      </c>
      <c r="BL199" s="16" t="s">
        <v>207</v>
      </c>
      <c r="BM199" s="228" t="s">
        <v>325</v>
      </c>
    </row>
    <row r="200" s="2" customFormat="1">
      <c r="A200" s="37"/>
      <c r="B200" s="38"/>
      <c r="C200" s="39"/>
      <c r="D200" s="263" t="s">
        <v>326</v>
      </c>
      <c r="E200" s="39"/>
      <c r="F200" s="264" t="s">
        <v>327</v>
      </c>
      <c r="G200" s="39"/>
      <c r="H200" s="39"/>
      <c r="I200" s="265"/>
      <c r="J200" s="39"/>
      <c r="K200" s="39"/>
      <c r="L200" s="43"/>
      <c r="M200" s="266"/>
      <c r="N200" s="267"/>
      <c r="O200" s="90"/>
      <c r="P200" s="90"/>
      <c r="Q200" s="90"/>
      <c r="R200" s="90"/>
      <c r="S200" s="90"/>
      <c r="T200" s="91"/>
      <c r="U200" s="37"/>
      <c r="V200" s="37"/>
      <c r="W200" s="37"/>
      <c r="X200" s="37"/>
      <c r="Y200" s="37"/>
      <c r="Z200" s="37"/>
      <c r="AA200" s="37"/>
      <c r="AB200" s="37"/>
      <c r="AC200" s="37"/>
      <c r="AD200" s="37"/>
      <c r="AE200" s="37"/>
      <c r="AT200" s="16" t="s">
        <v>326</v>
      </c>
      <c r="AU200" s="16" t="s">
        <v>153</v>
      </c>
    </row>
    <row r="201" s="2" customFormat="1" ht="16.5" customHeight="1">
      <c r="A201" s="37"/>
      <c r="B201" s="38"/>
      <c r="C201" s="217" t="s">
        <v>328</v>
      </c>
      <c r="D201" s="217" t="s">
        <v>148</v>
      </c>
      <c r="E201" s="218" t="s">
        <v>329</v>
      </c>
      <c r="F201" s="219" t="s">
        <v>330</v>
      </c>
      <c r="G201" s="220" t="s">
        <v>331</v>
      </c>
      <c r="H201" s="221">
        <v>8</v>
      </c>
      <c r="I201" s="222"/>
      <c r="J201" s="223">
        <f>ROUND(I201*H201,2)</f>
        <v>0</v>
      </c>
      <c r="K201" s="219" t="s">
        <v>1</v>
      </c>
      <c r="L201" s="43"/>
      <c r="M201" s="224" t="s">
        <v>1</v>
      </c>
      <c r="N201" s="225" t="s">
        <v>44</v>
      </c>
      <c r="O201" s="90"/>
      <c r="P201" s="226">
        <f>O201*H201</f>
        <v>0</v>
      </c>
      <c r="Q201" s="226">
        <v>0.00075600000000000005</v>
      </c>
      <c r="R201" s="226">
        <f>Q201*H201</f>
        <v>0.0060480000000000004</v>
      </c>
      <c r="S201" s="226">
        <v>0</v>
      </c>
      <c r="T201" s="227">
        <f>S201*H201</f>
        <v>0</v>
      </c>
      <c r="U201" s="37"/>
      <c r="V201" s="37"/>
      <c r="W201" s="37"/>
      <c r="X201" s="37"/>
      <c r="Y201" s="37"/>
      <c r="Z201" s="37"/>
      <c r="AA201" s="37"/>
      <c r="AB201" s="37"/>
      <c r="AC201" s="37"/>
      <c r="AD201" s="37"/>
      <c r="AE201" s="37"/>
      <c r="AR201" s="228" t="s">
        <v>207</v>
      </c>
      <c r="AT201" s="228" t="s">
        <v>148</v>
      </c>
      <c r="AU201" s="228" t="s">
        <v>153</v>
      </c>
      <c r="AY201" s="16" t="s">
        <v>145</v>
      </c>
      <c r="BE201" s="229">
        <f>IF(N201="základní",J201,0)</f>
        <v>0</v>
      </c>
      <c r="BF201" s="229">
        <f>IF(N201="snížená",J201,0)</f>
        <v>0</v>
      </c>
      <c r="BG201" s="229">
        <f>IF(N201="zákl. přenesená",J201,0)</f>
        <v>0</v>
      </c>
      <c r="BH201" s="229">
        <f>IF(N201="sníž. přenesená",J201,0)</f>
        <v>0</v>
      </c>
      <c r="BI201" s="229">
        <f>IF(N201="nulová",J201,0)</f>
        <v>0</v>
      </c>
      <c r="BJ201" s="16" t="s">
        <v>153</v>
      </c>
      <c r="BK201" s="229">
        <f>ROUND(I201*H201,2)</f>
        <v>0</v>
      </c>
      <c r="BL201" s="16" t="s">
        <v>207</v>
      </c>
      <c r="BM201" s="228" t="s">
        <v>332</v>
      </c>
    </row>
    <row r="202" s="2" customFormat="1" ht="24.15" customHeight="1">
      <c r="A202" s="37"/>
      <c r="B202" s="38"/>
      <c r="C202" s="217" t="s">
        <v>333</v>
      </c>
      <c r="D202" s="217" t="s">
        <v>148</v>
      </c>
      <c r="E202" s="218" t="s">
        <v>334</v>
      </c>
      <c r="F202" s="219" t="s">
        <v>335</v>
      </c>
      <c r="G202" s="220" t="s">
        <v>232</v>
      </c>
      <c r="H202" s="221">
        <v>0.024</v>
      </c>
      <c r="I202" s="222"/>
      <c r="J202" s="223">
        <f>ROUND(I202*H202,2)</f>
        <v>0</v>
      </c>
      <c r="K202" s="219" t="s">
        <v>1</v>
      </c>
      <c r="L202" s="43"/>
      <c r="M202" s="224" t="s">
        <v>1</v>
      </c>
      <c r="N202" s="225" t="s">
        <v>44</v>
      </c>
      <c r="O202" s="90"/>
      <c r="P202" s="226">
        <f>O202*H202</f>
        <v>0</v>
      </c>
      <c r="Q202" s="226">
        <v>0</v>
      </c>
      <c r="R202" s="226">
        <f>Q202*H202</f>
        <v>0</v>
      </c>
      <c r="S202" s="226">
        <v>0</v>
      </c>
      <c r="T202" s="227">
        <f>S202*H202</f>
        <v>0</v>
      </c>
      <c r="U202" s="37"/>
      <c r="V202" s="37"/>
      <c r="W202" s="37"/>
      <c r="X202" s="37"/>
      <c r="Y202" s="37"/>
      <c r="Z202" s="37"/>
      <c r="AA202" s="37"/>
      <c r="AB202" s="37"/>
      <c r="AC202" s="37"/>
      <c r="AD202" s="37"/>
      <c r="AE202" s="37"/>
      <c r="AR202" s="228" t="s">
        <v>207</v>
      </c>
      <c r="AT202" s="228" t="s">
        <v>148</v>
      </c>
      <c r="AU202" s="228" t="s">
        <v>153</v>
      </c>
      <c r="AY202" s="16" t="s">
        <v>145</v>
      </c>
      <c r="BE202" s="229">
        <f>IF(N202="základní",J202,0)</f>
        <v>0</v>
      </c>
      <c r="BF202" s="229">
        <f>IF(N202="snížená",J202,0)</f>
        <v>0</v>
      </c>
      <c r="BG202" s="229">
        <f>IF(N202="zákl. přenesená",J202,0)</f>
        <v>0</v>
      </c>
      <c r="BH202" s="229">
        <f>IF(N202="sníž. přenesená",J202,0)</f>
        <v>0</v>
      </c>
      <c r="BI202" s="229">
        <f>IF(N202="nulová",J202,0)</f>
        <v>0</v>
      </c>
      <c r="BJ202" s="16" t="s">
        <v>153</v>
      </c>
      <c r="BK202" s="229">
        <f>ROUND(I202*H202,2)</f>
        <v>0</v>
      </c>
      <c r="BL202" s="16" t="s">
        <v>207</v>
      </c>
      <c r="BM202" s="228" t="s">
        <v>336</v>
      </c>
    </row>
    <row r="203" s="12" customFormat="1" ht="22.8" customHeight="1">
      <c r="A203" s="12"/>
      <c r="B203" s="201"/>
      <c r="C203" s="202"/>
      <c r="D203" s="203" t="s">
        <v>77</v>
      </c>
      <c r="E203" s="215" t="s">
        <v>337</v>
      </c>
      <c r="F203" s="215" t="s">
        <v>338</v>
      </c>
      <c r="G203" s="202"/>
      <c r="H203" s="202"/>
      <c r="I203" s="205"/>
      <c r="J203" s="216">
        <f>BK203</f>
        <v>0</v>
      </c>
      <c r="K203" s="202"/>
      <c r="L203" s="207"/>
      <c r="M203" s="208"/>
      <c r="N203" s="209"/>
      <c r="O203" s="209"/>
      <c r="P203" s="210">
        <f>SUM(P204:P227)</f>
        <v>0</v>
      </c>
      <c r="Q203" s="209"/>
      <c r="R203" s="210">
        <f>SUM(R204:R227)</f>
        <v>0.19866919</v>
      </c>
      <c r="S203" s="209"/>
      <c r="T203" s="211">
        <f>SUM(T204:T227)</f>
        <v>0.038879999999999998</v>
      </c>
      <c r="U203" s="12"/>
      <c r="V203" s="12"/>
      <c r="W203" s="12"/>
      <c r="X203" s="12"/>
      <c r="Y203" s="12"/>
      <c r="Z203" s="12"/>
      <c r="AA203" s="12"/>
      <c r="AB203" s="12"/>
      <c r="AC203" s="12"/>
      <c r="AD203" s="12"/>
      <c r="AE203" s="12"/>
      <c r="AR203" s="212" t="s">
        <v>153</v>
      </c>
      <c r="AT203" s="213" t="s">
        <v>77</v>
      </c>
      <c r="AU203" s="213" t="s">
        <v>85</v>
      </c>
      <c r="AY203" s="212" t="s">
        <v>145</v>
      </c>
      <c r="BK203" s="214">
        <f>SUM(BK204:BK227)</f>
        <v>0</v>
      </c>
    </row>
    <row r="204" s="2" customFormat="1" ht="16.5" customHeight="1">
      <c r="A204" s="37"/>
      <c r="B204" s="38"/>
      <c r="C204" s="217" t="s">
        <v>339</v>
      </c>
      <c r="D204" s="217" t="s">
        <v>148</v>
      </c>
      <c r="E204" s="218" t="s">
        <v>340</v>
      </c>
      <c r="F204" s="219" t="s">
        <v>341</v>
      </c>
      <c r="G204" s="220" t="s">
        <v>342</v>
      </c>
      <c r="H204" s="221">
        <v>1</v>
      </c>
      <c r="I204" s="222"/>
      <c r="J204" s="223">
        <f>ROUND(I204*H204,2)</f>
        <v>0</v>
      </c>
      <c r="K204" s="219" t="s">
        <v>1</v>
      </c>
      <c r="L204" s="43"/>
      <c r="M204" s="224" t="s">
        <v>1</v>
      </c>
      <c r="N204" s="225" t="s">
        <v>44</v>
      </c>
      <c r="O204" s="90"/>
      <c r="P204" s="226">
        <f>O204*H204</f>
        <v>0</v>
      </c>
      <c r="Q204" s="226">
        <v>0</v>
      </c>
      <c r="R204" s="226">
        <f>Q204*H204</f>
        <v>0</v>
      </c>
      <c r="S204" s="226">
        <v>0.034200000000000001</v>
      </c>
      <c r="T204" s="227">
        <f>S204*H204</f>
        <v>0.034200000000000001</v>
      </c>
      <c r="U204" s="37"/>
      <c r="V204" s="37"/>
      <c r="W204" s="37"/>
      <c r="X204" s="37"/>
      <c r="Y204" s="37"/>
      <c r="Z204" s="37"/>
      <c r="AA204" s="37"/>
      <c r="AB204" s="37"/>
      <c r="AC204" s="37"/>
      <c r="AD204" s="37"/>
      <c r="AE204" s="37"/>
      <c r="AR204" s="228" t="s">
        <v>207</v>
      </c>
      <c r="AT204" s="228" t="s">
        <v>148</v>
      </c>
      <c r="AU204" s="228" t="s">
        <v>153</v>
      </c>
      <c r="AY204" s="16" t="s">
        <v>145</v>
      </c>
      <c r="BE204" s="229">
        <f>IF(N204="základní",J204,0)</f>
        <v>0</v>
      </c>
      <c r="BF204" s="229">
        <f>IF(N204="snížená",J204,0)</f>
        <v>0</v>
      </c>
      <c r="BG204" s="229">
        <f>IF(N204="zákl. přenesená",J204,0)</f>
        <v>0</v>
      </c>
      <c r="BH204" s="229">
        <f>IF(N204="sníž. přenesená",J204,0)</f>
        <v>0</v>
      </c>
      <c r="BI204" s="229">
        <f>IF(N204="nulová",J204,0)</f>
        <v>0</v>
      </c>
      <c r="BJ204" s="16" t="s">
        <v>153</v>
      </c>
      <c r="BK204" s="229">
        <f>ROUND(I204*H204,2)</f>
        <v>0</v>
      </c>
      <c r="BL204" s="16" t="s">
        <v>207</v>
      </c>
      <c r="BM204" s="228" t="s">
        <v>343</v>
      </c>
    </row>
    <row r="205" s="13" customFormat="1">
      <c r="A205" s="13"/>
      <c r="B205" s="230"/>
      <c r="C205" s="231"/>
      <c r="D205" s="232" t="s">
        <v>250</v>
      </c>
      <c r="E205" s="233" t="s">
        <v>1</v>
      </c>
      <c r="F205" s="234" t="s">
        <v>85</v>
      </c>
      <c r="G205" s="231"/>
      <c r="H205" s="235">
        <v>1</v>
      </c>
      <c r="I205" s="236"/>
      <c r="J205" s="231"/>
      <c r="K205" s="231"/>
      <c r="L205" s="237"/>
      <c r="M205" s="238"/>
      <c r="N205" s="239"/>
      <c r="O205" s="239"/>
      <c r="P205" s="239"/>
      <c r="Q205" s="239"/>
      <c r="R205" s="239"/>
      <c r="S205" s="239"/>
      <c r="T205" s="240"/>
      <c r="U205" s="13"/>
      <c r="V205" s="13"/>
      <c r="W205" s="13"/>
      <c r="X205" s="13"/>
      <c r="Y205" s="13"/>
      <c r="Z205" s="13"/>
      <c r="AA205" s="13"/>
      <c r="AB205" s="13"/>
      <c r="AC205" s="13"/>
      <c r="AD205" s="13"/>
      <c r="AE205" s="13"/>
      <c r="AT205" s="241" t="s">
        <v>250</v>
      </c>
      <c r="AU205" s="241" t="s">
        <v>153</v>
      </c>
      <c r="AV205" s="13" t="s">
        <v>153</v>
      </c>
      <c r="AW205" s="13" t="s">
        <v>34</v>
      </c>
      <c r="AX205" s="13" t="s">
        <v>85</v>
      </c>
      <c r="AY205" s="241" t="s">
        <v>145</v>
      </c>
    </row>
    <row r="206" s="2" customFormat="1" ht="24.15" customHeight="1">
      <c r="A206" s="37"/>
      <c r="B206" s="38"/>
      <c r="C206" s="217" t="s">
        <v>344</v>
      </c>
      <c r="D206" s="217" t="s">
        <v>148</v>
      </c>
      <c r="E206" s="218" t="s">
        <v>345</v>
      </c>
      <c r="F206" s="219" t="s">
        <v>346</v>
      </c>
      <c r="G206" s="220" t="s">
        <v>342</v>
      </c>
      <c r="H206" s="221">
        <v>1</v>
      </c>
      <c r="I206" s="222"/>
      <c r="J206" s="223">
        <f>ROUND(I206*H206,2)</f>
        <v>0</v>
      </c>
      <c r="K206" s="219" t="s">
        <v>278</v>
      </c>
      <c r="L206" s="43"/>
      <c r="M206" s="224" t="s">
        <v>1</v>
      </c>
      <c r="N206" s="225" t="s">
        <v>44</v>
      </c>
      <c r="O206" s="90"/>
      <c r="P206" s="226">
        <f>O206*H206</f>
        <v>0</v>
      </c>
      <c r="Q206" s="226">
        <v>0.017470090000000001</v>
      </c>
      <c r="R206" s="226">
        <f>Q206*H206</f>
        <v>0.017470090000000001</v>
      </c>
      <c r="S206" s="226">
        <v>0</v>
      </c>
      <c r="T206" s="227">
        <f>S206*H206</f>
        <v>0</v>
      </c>
      <c r="U206" s="37"/>
      <c r="V206" s="37"/>
      <c r="W206" s="37"/>
      <c r="X206" s="37"/>
      <c r="Y206" s="37"/>
      <c r="Z206" s="37"/>
      <c r="AA206" s="37"/>
      <c r="AB206" s="37"/>
      <c r="AC206" s="37"/>
      <c r="AD206" s="37"/>
      <c r="AE206" s="37"/>
      <c r="AR206" s="228" t="s">
        <v>207</v>
      </c>
      <c r="AT206" s="228" t="s">
        <v>148</v>
      </c>
      <c r="AU206" s="228" t="s">
        <v>153</v>
      </c>
      <c r="AY206" s="16" t="s">
        <v>145</v>
      </c>
      <c r="BE206" s="229">
        <f>IF(N206="základní",J206,0)</f>
        <v>0</v>
      </c>
      <c r="BF206" s="229">
        <f>IF(N206="snížená",J206,0)</f>
        <v>0</v>
      </c>
      <c r="BG206" s="229">
        <f>IF(N206="zákl. přenesená",J206,0)</f>
        <v>0</v>
      </c>
      <c r="BH206" s="229">
        <f>IF(N206="sníž. přenesená",J206,0)</f>
        <v>0</v>
      </c>
      <c r="BI206" s="229">
        <f>IF(N206="nulová",J206,0)</f>
        <v>0</v>
      </c>
      <c r="BJ206" s="16" t="s">
        <v>153</v>
      </c>
      <c r="BK206" s="229">
        <f>ROUND(I206*H206,2)</f>
        <v>0</v>
      </c>
      <c r="BL206" s="16" t="s">
        <v>207</v>
      </c>
      <c r="BM206" s="228" t="s">
        <v>347</v>
      </c>
    </row>
    <row r="207" s="2" customFormat="1">
      <c r="A207" s="37"/>
      <c r="B207" s="38"/>
      <c r="C207" s="39"/>
      <c r="D207" s="263" t="s">
        <v>326</v>
      </c>
      <c r="E207" s="39"/>
      <c r="F207" s="264" t="s">
        <v>348</v>
      </c>
      <c r="G207" s="39"/>
      <c r="H207" s="39"/>
      <c r="I207" s="265"/>
      <c r="J207" s="39"/>
      <c r="K207" s="39"/>
      <c r="L207" s="43"/>
      <c r="M207" s="266"/>
      <c r="N207" s="267"/>
      <c r="O207" s="90"/>
      <c r="P207" s="90"/>
      <c r="Q207" s="90"/>
      <c r="R207" s="90"/>
      <c r="S207" s="90"/>
      <c r="T207" s="91"/>
      <c r="U207" s="37"/>
      <c r="V207" s="37"/>
      <c r="W207" s="37"/>
      <c r="X207" s="37"/>
      <c r="Y207" s="37"/>
      <c r="Z207" s="37"/>
      <c r="AA207" s="37"/>
      <c r="AB207" s="37"/>
      <c r="AC207" s="37"/>
      <c r="AD207" s="37"/>
      <c r="AE207" s="37"/>
      <c r="AT207" s="16" t="s">
        <v>326</v>
      </c>
      <c r="AU207" s="16" t="s">
        <v>153</v>
      </c>
    </row>
    <row r="208" s="2" customFormat="1" ht="24.15" customHeight="1">
      <c r="A208" s="37"/>
      <c r="B208" s="38"/>
      <c r="C208" s="217" t="s">
        <v>349</v>
      </c>
      <c r="D208" s="217" t="s">
        <v>148</v>
      </c>
      <c r="E208" s="218" t="s">
        <v>350</v>
      </c>
      <c r="F208" s="219" t="s">
        <v>351</v>
      </c>
      <c r="G208" s="220" t="s">
        <v>342</v>
      </c>
      <c r="H208" s="221">
        <v>1</v>
      </c>
      <c r="I208" s="222"/>
      <c r="J208" s="223">
        <f>ROUND(I208*H208,2)</f>
        <v>0</v>
      </c>
      <c r="K208" s="219" t="s">
        <v>1</v>
      </c>
      <c r="L208" s="43"/>
      <c r="M208" s="224" t="s">
        <v>1</v>
      </c>
      <c r="N208" s="225" t="s">
        <v>44</v>
      </c>
      <c r="O208" s="90"/>
      <c r="P208" s="226">
        <f>O208*H208</f>
        <v>0</v>
      </c>
      <c r="Q208" s="226">
        <v>0.017469999999999999</v>
      </c>
      <c r="R208" s="226">
        <f>Q208*H208</f>
        <v>0.017469999999999999</v>
      </c>
      <c r="S208" s="226">
        <v>0</v>
      </c>
      <c r="T208" s="227">
        <f>S208*H208</f>
        <v>0</v>
      </c>
      <c r="U208" s="37"/>
      <c r="V208" s="37"/>
      <c r="W208" s="37"/>
      <c r="X208" s="37"/>
      <c r="Y208" s="37"/>
      <c r="Z208" s="37"/>
      <c r="AA208" s="37"/>
      <c r="AB208" s="37"/>
      <c r="AC208" s="37"/>
      <c r="AD208" s="37"/>
      <c r="AE208" s="37"/>
      <c r="AR208" s="228" t="s">
        <v>207</v>
      </c>
      <c r="AT208" s="228" t="s">
        <v>148</v>
      </c>
      <c r="AU208" s="228" t="s">
        <v>153</v>
      </c>
      <c r="AY208" s="16" t="s">
        <v>145</v>
      </c>
      <c r="BE208" s="229">
        <f>IF(N208="základní",J208,0)</f>
        <v>0</v>
      </c>
      <c r="BF208" s="229">
        <f>IF(N208="snížená",J208,0)</f>
        <v>0</v>
      </c>
      <c r="BG208" s="229">
        <f>IF(N208="zákl. přenesená",J208,0)</f>
        <v>0</v>
      </c>
      <c r="BH208" s="229">
        <f>IF(N208="sníž. přenesená",J208,0)</f>
        <v>0</v>
      </c>
      <c r="BI208" s="229">
        <f>IF(N208="nulová",J208,0)</f>
        <v>0</v>
      </c>
      <c r="BJ208" s="16" t="s">
        <v>153</v>
      </c>
      <c r="BK208" s="229">
        <f>ROUND(I208*H208,2)</f>
        <v>0</v>
      </c>
      <c r="BL208" s="16" t="s">
        <v>207</v>
      </c>
      <c r="BM208" s="228" t="s">
        <v>352</v>
      </c>
    </row>
    <row r="209" s="2" customFormat="1" ht="24.15" customHeight="1">
      <c r="A209" s="37"/>
      <c r="B209" s="38"/>
      <c r="C209" s="217" t="s">
        <v>353</v>
      </c>
      <c r="D209" s="217" t="s">
        <v>148</v>
      </c>
      <c r="E209" s="218" t="s">
        <v>354</v>
      </c>
      <c r="F209" s="219" t="s">
        <v>355</v>
      </c>
      <c r="G209" s="220" t="s">
        <v>342</v>
      </c>
      <c r="H209" s="221">
        <v>1</v>
      </c>
      <c r="I209" s="222"/>
      <c r="J209" s="223">
        <f>ROUND(I209*H209,2)</f>
        <v>0</v>
      </c>
      <c r="K209" s="219" t="s">
        <v>278</v>
      </c>
      <c r="L209" s="43"/>
      <c r="M209" s="224" t="s">
        <v>1</v>
      </c>
      <c r="N209" s="225" t="s">
        <v>44</v>
      </c>
      <c r="O209" s="90"/>
      <c r="P209" s="226">
        <f>O209*H209</f>
        <v>0</v>
      </c>
      <c r="Q209" s="226">
        <v>0.042959999999999998</v>
      </c>
      <c r="R209" s="226">
        <f>Q209*H209</f>
        <v>0.042959999999999998</v>
      </c>
      <c r="S209" s="226">
        <v>0</v>
      </c>
      <c r="T209" s="227">
        <f>S209*H209</f>
        <v>0</v>
      </c>
      <c r="U209" s="37"/>
      <c r="V209" s="37"/>
      <c r="W209" s="37"/>
      <c r="X209" s="37"/>
      <c r="Y209" s="37"/>
      <c r="Z209" s="37"/>
      <c r="AA209" s="37"/>
      <c r="AB209" s="37"/>
      <c r="AC209" s="37"/>
      <c r="AD209" s="37"/>
      <c r="AE209" s="37"/>
      <c r="AR209" s="228" t="s">
        <v>207</v>
      </c>
      <c r="AT209" s="228" t="s">
        <v>148</v>
      </c>
      <c r="AU209" s="228" t="s">
        <v>153</v>
      </c>
      <c r="AY209" s="16" t="s">
        <v>145</v>
      </c>
      <c r="BE209" s="229">
        <f>IF(N209="základní",J209,0)</f>
        <v>0</v>
      </c>
      <c r="BF209" s="229">
        <f>IF(N209="snížená",J209,0)</f>
        <v>0</v>
      </c>
      <c r="BG209" s="229">
        <f>IF(N209="zákl. přenesená",J209,0)</f>
        <v>0</v>
      </c>
      <c r="BH209" s="229">
        <f>IF(N209="sníž. přenesená",J209,0)</f>
        <v>0</v>
      </c>
      <c r="BI209" s="229">
        <f>IF(N209="nulová",J209,0)</f>
        <v>0</v>
      </c>
      <c r="BJ209" s="16" t="s">
        <v>153</v>
      </c>
      <c r="BK209" s="229">
        <f>ROUND(I209*H209,2)</f>
        <v>0</v>
      </c>
      <c r="BL209" s="16" t="s">
        <v>207</v>
      </c>
      <c r="BM209" s="228" t="s">
        <v>356</v>
      </c>
    </row>
    <row r="210" s="2" customFormat="1">
      <c r="A210" s="37"/>
      <c r="B210" s="38"/>
      <c r="C210" s="39"/>
      <c r="D210" s="263" t="s">
        <v>326</v>
      </c>
      <c r="E210" s="39"/>
      <c r="F210" s="264" t="s">
        <v>357</v>
      </c>
      <c r="G210" s="39"/>
      <c r="H210" s="39"/>
      <c r="I210" s="265"/>
      <c r="J210" s="39"/>
      <c r="K210" s="39"/>
      <c r="L210" s="43"/>
      <c r="M210" s="266"/>
      <c r="N210" s="267"/>
      <c r="O210" s="90"/>
      <c r="P210" s="90"/>
      <c r="Q210" s="90"/>
      <c r="R210" s="90"/>
      <c r="S210" s="90"/>
      <c r="T210" s="91"/>
      <c r="U210" s="37"/>
      <c r="V210" s="37"/>
      <c r="W210" s="37"/>
      <c r="X210" s="37"/>
      <c r="Y210" s="37"/>
      <c r="Z210" s="37"/>
      <c r="AA210" s="37"/>
      <c r="AB210" s="37"/>
      <c r="AC210" s="37"/>
      <c r="AD210" s="37"/>
      <c r="AE210" s="37"/>
      <c r="AT210" s="16" t="s">
        <v>326</v>
      </c>
      <c r="AU210" s="16" t="s">
        <v>153</v>
      </c>
    </row>
    <row r="211" s="2" customFormat="1" ht="21.75" customHeight="1">
      <c r="A211" s="37"/>
      <c r="B211" s="38"/>
      <c r="C211" s="217" t="s">
        <v>358</v>
      </c>
      <c r="D211" s="217" t="s">
        <v>148</v>
      </c>
      <c r="E211" s="218" t="s">
        <v>359</v>
      </c>
      <c r="F211" s="219" t="s">
        <v>360</v>
      </c>
      <c r="G211" s="220" t="s">
        <v>342</v>
      </c>
      <c r="H211" s="221">
        <v>1</v>
      </c>
      <c r="I211" s="222"/>
      <c r="J211" s="223">
        <f>ROUND(I211*H211,2)</f>
        <v>0</v>
      </c>
      <c r="K211" s="219" t="s">
        <v>278</v>
      </c>
      <c r="L211" s="43"/>
      <c r="M211" s="224" t="s">
        <v>1</v>
      </c>
      <c r="N211" s="225" t="s">
        <v>44</v>
      </c>
      <c r="O211" s="90"/>
      <c r="P211" s="226">
        <f>O211*H211</f>
        <v>0</v>
      </c>
      <c r="Q211" s="226">
        <v>0.04897982</v>
      </c>
      <c r="R211" s="226">
        <f>Q211*H211</f>
        <v>0.04897982</v>
      </c>
      <c r="S211" s="226">
        <v>0</v>
      </c>
      <c r="T211" s="227">
        <f>S211*H211</f>
        <v>0</v>
      </c>
      <c r="U211" s="37"/>
      <c r="V211" s="37"/>
      <c r="W211" s="37"/>
      <c r="X211" s="37"/>
      <c r="Y211" s="37"/>
      <c r="Z211" s="37"/>
      <c r="AA211" s="37"/>
      <c r="AB211" s="37"/>
      <c r="AC211" s="37"/>
      <c r="AD211" s="37"/>
      <c r="AE211" s="37"/>
      <c r="AR211" s="228" t="s">
        <v>207</v>
      </c>
      <c r="AT211" s="228" t="s">
        <v>148</v>
      </c>
      <c r="AU211" s="228" t="s">
        <v>153</v>
      </c>
      <c r="AY211" s="16" t="s">
        <v>145</v>
      </c>
      <c r="BE211" s="229">
        <f>IF(N211="základní",J211,0)</f>
        <v>0</v>
      </c>
      <c r="BF211" s="229">
        <f>IF(N211="snížená",J211,0)</f>
        <v>0</v>
      </c>
      <c r="BG211" s="229">
        <f>IF(N211="zákl. přenesená",J211,0)</f>
        <v>0</v>
      </c>
      <c r="BH211" s="229">
        <f>IF(N211="sníž. přenesená",J211,0)</f>
        <v>0</v>
      </c>
      <c r="BI211" s="229">
        <f>IF(N211="nulová",J211,0)</f>
        <v>0</v>
      </c>
      <c r="BJ211" s="16" t="s">
        <v>153</v>
      </c>
      <c r="BK211" s="229">
        <f>ROUND(I211*H211,2)</f>
        <v>0</v>
      </c>
      <c r="BL211" s="16" t="s">
        <v>207</v>
      </c>
      <c r="BM211" s="228" t="s">
        <v>361</v>
      </c>
    </row>
    <row r="212" s="2" customFormat="1">
      <c r="A212" s="37"/>
      <c r="B212" s="38"/>
      <c r="C212" s="39"/>
      <c r="D212" s="263" t="s">
        <v>326</v>
      </c>
      <c r="E212" s="39"/>
      <c r="F212" s="264" t="s">
        <v>362</v>
      </c>
      <c r="G212" s="39"/>
      <c r="H212" s="39"/>
      <c r="I212" s="265"/>
      <c r="J212" s="39"/>
      <c r="K212" s="39"/>
      <c r="L212" s="43"/>
      <c r="M212" s="266"/>
      <c r="N212" s="267"/>
      <c r="O212" s="90"/>
      <c r="P212" s="90"/>
      <c r="Q212" s="90"/>
      <c r="R212" s="90"/>
      <c r="S212" s="90"/>
      <c r="T212" s="91"/>
      <c r="U212" s="37"/>
      <c r="V212" s="37"/>
      <c r="W212" s="37"/>
      <c r="X212" s="37"/>
      <c r="Y212" s="37"/>
      <c r="Z212" s="37"/>
      <c r="AA212" s="37"/>
      <c r="AB212" s="37"/>
      <c r="AC212" s="37"/>
      <c r="AD212" s="37"/>
      <c r="AE212" s="37"/>
      <c r="AT212" s="16" t="s">
        <v>326</v>
      </c>
      <c r="AU212" s="16" t="s">
        <v>153</v>
      </c>
    </row>
    <row r="213" s="2" customFormat="1" ht="37.8" customHeight="1">
      <c r="A213" s="37"/>
      <c r="B213" s="38"/>
      <c r="C213" s="217" t="s">
        <v>363</v>
      </c>
      <c r="D213" s="217" t="s">
        <v>148</v>
      </c>
      <c r="E213" s="218" t="s">
        <v>364</v>
      </c>
      <c r="F213" s="219" t="s">
        <v>365</v>
      </c>
      <c r="G213" s="220" t="s">
        <v>342</v>
      </c>
      <c r="H213" s="221">
        <v>1</v>
      </c>
      <c r="I213" s="222"/>
      <c r="J213" s="223">
        <f>ROUND(I213*H213,2)</f>
        <v>0</v>
      </c>
      <c r="K213" s="219" t="s">
        <v>278</v>
      </c>
      <c r="L213" s="43"/>
      <c r="M213" s="224" t="s">
        <v>1</v>
      </c>
      <c r="N213" s="225" t="s">
        <v>44</v>
      </c>
      <c r="O213" s="90"/>
      <c r="P213" s="226">
        <f>O213*H213</f>
        <v>0</v>
      </c>
      <c r="Q213" s="226">
        <v>0.066220000000000001</v>
      </c>
      <c r="R213" s="226">
        <f>Q213*H213</f>
        <v>0.066220000000000001</v>
      </c>
      <c r="S213" s="226">
        <v>0</v>
      </c>
      <c r="T213" s="227">
        <f>S213*H213</f>
        <v>0</v>
      </c>
      <c r="U213" s="37"/>
      <c r="V213" s="37"/>
      <c r="W213" s="37"/>
      <c r="X213" s="37"/>
      <c r="Y213" s="37"/>
      <c r="Z213" s="37"/>
      <c r="AA213" s="37"/>
      <c r="AB213" s="37"/>
      <c r="AC213" s="37"/>
      <c r="AD213" s="37"/>
      <c r="AE213" s="37"/>
      <c r="AR213" s="228" t="s">
        <v>207</v>
      </c>
      <c r="AT213" s="228" t="s">
        <v>148</v>
      </c>
      <c r="AU213" s="228" t="s">
        <v>153</v>
      </c>
      <c r="AY213" s="16" t="s">
        <v>145</v>
      </c>
      <c r="BE213" s="229">
        <f>IF(N213="základní",J213,0)</f>
        <v>0</v>
      </c>
      <c r="BF213" s="229">
        <f>IF(N213="snížená",J213,0)</f>
        <v>0</v>
      </c>
      <c r="BG213" s="229">
        <f>IF(N213="zákl. přenesená",J213,0)</f>
        <v>0</v>
      </c>
      <c r="BH213" s="229">
        <f>IF(N213="sníž. přenesená",J213,0)</f>
        <v>0</v>
      </c>
      <c r="BI213" s="229">
        <f>IF(N213="nulová",J213,0)</f>
        <v>0</v>
      </c>
      <c r="BJ213" s="16" t="s">
        <v>153</v>
      </c>
      <c r="BK213" s="229">
        <f>ROUND(I213*H213,2)</f>
        <v>0</v>
      </c>
      <c r="BL213" s="16" t="s">
        <v>207</v>
      </c>
      <c r="BM213" s="228" t="s">
        <v>366</v>
      </c>
    </row>
    <row r="214" s="2" customFormat="1">
      <c r="A214" s="37"/>
      <c r="B214" s="38"/>
      <c r="C214" s="39"/>
      <c r="D214" s="263" t="s">
        <v>326</v>
      </c>
      <c r="E214" s="39"/>
      <c r="F214" s="264" t="s">
        <v>367</v>
      </c>
      <c r="G214" s="39"/>
      <c r="H214" s="39"/>
      <c r="I214" s="265"/>
      <c r="J214" s="39"/>
      <c r="K214" s="39"/>
      <c r="L214" s="43"/>
      <c r="M214" s="266"/>
      <c r="N214" s="267"/>
      <c r="O214" s="90"/>
      <c r="P214" s="90"/>
      <c r="Q214" s="90"/>
      <c r="R214" s="90"/>
      <c r="S214" s="90"/>
      <c r="T214" s="91"/>
      <c r="U214" s="37"/>
      <c r="V214" s="37"/>
      <c r="W214" s="37"/>
      <c r="X214" s="37"/>
      <c r="Y214" s="37"/>
      <c r="Z214" s="37"/>
      <c r="AA214" s="37"/>
      <c r="AB214" s="37"/>
      <c r="AC214" s="37"/>
      <c r="AD214" s="37"/>
      <c r="AE214" s="37"/>
      <c r="AT214" s="16" t="s">
        <v>326</v>
      </c>
      <c r="AU214" s="16" t="s">
        <v>153</v>
      </c>
    </row>
    <row r="215" s="2" customFormat="1" ht="16.5" customHeight="1">
      <c r="A215" s="37"/>
      <c r="B215" s="38"/>
      <c r="C215" s="217" t="s">
        <v>368</v>
      </c>
      <c r="D215" s="217" t="s">
        <v>148</v>
      </c>
      <c r="E215" s="218" t="s">
        <v>369</v>
      </c>
      <c r="F215" s="219" t="s">
        <v>370</v>
      </c>
      <c r="G215" s="220" t="s">
        <v>342</v>
      </c>
      <c r="H215" s="221">
        <v>3</v>
      </c>
      <c r="I215" s="222"/>
      <c r="J215" s="223">
        <f>ROUND(I215*H215,2)</f>
        <v>0</v>
      </c>
      <c r="K215" s="219" t="s">
        <v>1</v>
      </c>
      <c r="L215" s="43"/>
      <c r="M215" s="224" t="s">
        <v>1</v>
      </c>
      <c r="N215" s="225" t="s">
        <v>44</v>
      </c>
      <c r="O215" s="90"/>
      <c r="P215" s="226">
        <f>O215*H215</f>
        <v>0</v>
      </c>
      <c r="Q215" s="226">
        <v>0</v>
      </c>
      <c r="R215" s="226">
        <f>Q215*H215</f>
        <v>0</v>
      </c>
      <c r="S215" s="226">
        <v>0.00156</v>
      </c>
      <c r="T215" s="227">
        <f>S215*H215</f>
        <v>0.0046800000000000001</v>
      </c>
      <c r="U215" s="37"/>
      <c r="V215" s="37"/>
      <c r="W215" s="37"/>
      <c r="X215" s="37"/>
      <c r="Y215" s="37"/>
      <c r="Z215" s="37"/>
      <c r="AA215" s="37"/>
      <c r="AB215" s="37"/>
      <c r="AC215" s="37"/>
      <c r="AD215" s="37"/>
      <c r="AE215" s="37"/>
      <c r="AR215" s="228" t="s">
        <v>85</v>
      </c>
      <c r="AT215" s="228" t="s">
        <v>148</v>
      </c>
      <c r="AU215" s="228" t="s">
        <v>153</v>
      </c>
      <c r="AY215" s="16" t="s">
        <v>145</v>
      </c>
      <c r="BE215" s="229">
        <f>IF(N215="základní",J215,0)</f>
        <v>0</v>
      </c>
      <c r="BF215" s="229">
        <f>IF(N215="snížená",J215,0)</f>
        <v>0</v>
      </c>
      <c r="BG215" s="229">
        <f>IF(N215="zákl. přenesená",J215,0)</f>
        <v>0</v>
      </c>
      <c r="BH215" s="229">
        <f>IF(N215="sníž. přenesená",J215,0)</f>
        <v>0</v>
      </c>
      <c r="BI215" s="229">
        <f>IF(N215="nulová",J215,0)</f>
        <v>0</v>
      </c>
      <c r="BJ215" s="16" t="s">
        <v>153</v>
      </c>
      <c r="BK215" s="229">
        <f>ROUND(I215*H215,2)</f>
        <v>0</v>
      </c>
      <c r="BL215" s="16" t="s">
        <v>85</v>
      </c>
      <c r="BM215" s="228" t="s">
        <v>371</v>
      </c>
    </row>
    <row r="216" s="13" customFormat="1">
      <c r="A216" s="13"/>
      <c r="B216" s="230"/>
      <c r="C216" s="231"/>
      <c r="D216" s="232" t="s">
        <v>250</v>
      </c>
      <c r="E216" s="233" t="s">
        <v>1</v>
      </c>
      <c r="F216" s="234" t="s">
        <v>372</v>
      </c>
      <c r="G216" s="231"/>
      <c r="H216" s="235">
        <v>2</v>
      </c>
      <c r="I216" s="236"/>
      <c r="J216" s="231"/>
      <c r="K216" s="231"/>
      <c r="L216" s="237"/>
      <c r="M216" s="238"/>
      <c r="N216" s="239"/>
      <c r="O216" s="239"/>
      <c r="P216" s="239"/>
      <c r="Q216" s="239"/>
      <c r="R216" s="239"/>
      <c r="S216" s="239"/>
      <c r="T216" s="240"/>
      <c r="U216" s="13"/>
      <c r="V216" s="13"/>
      <c r="W216" s="13"/>
      <c r="X216" s="13"/>
      <c r="Y216" s="13"/>
      <c r="Z216" s="13"/>
      <c r="AA216" s="13"/>
      <c r="AB216" s="13"/>
      <c r="AC216" s="13"/>
      <c r="AD216" s="13"/>
      <c r="AE216" s="13"/>
      <c r="AT216" s="241" t="s">
        <v>250</v>
      </c>
      <c r="AU216" s="241" t="s">
        <v>153</v>
      </c>
      <c r="AV216" s="13" t="s">
        <v>153</v>
      </c>
      <c r="AW216" s="13" t="s">
        <v>34</v>
      </c>
      <c r="AX216" s="13" t="s">
        <v>78</v>
      </c>
      <c r="AY216" s="241" t="s">
        <v>145</v>
      </c>
    </row>
    <row r="217" s="13" customFormat="1">
      <c r="A217" s="13"/>
      <c r="B217" s="230"/>
      <c r="C217" s="231"/>
      <c r="D217" s="232" t="s">
        <v>250</v>
      </c>
      <c r="E217" s="233" t="s">
        <v>1</v>
      </c>
      <c r="F217" s="234" t="s">
        <v>373</v>
      </c>
      <c r="G217" s="231"/>
      <c r="H217" s="235">
        <v>1</v>
      </c>
      <c r="I217" s="236"/>
      <c r="J217" s="231"/>
      <c r="K217" s="231"/>
      <c r="L217" s="237"/>
      <c r="M217" s="238"/>
      <c r="N217" s="239"/>
      <c r="O217" s="239"/>
      <c r="P217" s="239"/>
      <c r="Q217" s="239"/>
      <c r="R217" s="239"/>
      <c r="S217" s="239"/>
      <c r="T217" s="240"/>
      <c r="U217" s="13"/>
      <c r="V217" s="13"/>
      <c r="W217" s="13"/>
      <c r="X217" s="13"/>
      <c r="Y217" s="13"/>
      <c r="Z217" s="13"/>
      <c r="AA217" s="13"/>
      <c r="AB217" s="13"/>
      <c r="AC217" s="13"/>
      <c r="AD217" s="13"/>
      <c r="AE217" s="13"/>
      <c r="AT217" s="241" t="s">
        <v>250</v>
      </c>
      <c r="AU217" s="241" t="s">
        <v>153</v>
      </c>
      <c r="AV217" s="13" t="s">
        <v>153</v>
      </c>
      <c r="AW217" s="13" t="s">
        <v>34</v>
      </c>
      <c r="AX217" s="13" t="s">
        <v>78</v>
      </c>
      <c r="AY217" s="241" t="s">
        <v>145</v>
      </c>
    </row>
    <row r="218" s="14" customFormat="1">
      <c r="A218" s="14"/>
      <c r="B218" s="242"/>
      <c r="C218" s="243"/>
      <c r="D218" s="232" t="s">
        <v>250</v>
      </c>
      <c r="E218" s="244" t="s">
        <v>1</v>
      </c>
      <c r="F218" s="245" t="s">
        <v>255</v>
      </c>
      <c r="G218" s="243"/>
      <c r="H218" s="246">
        <v>3</v>
      </c>
      <c r="I218" s="247"/>
      <c r="J218" s="243"/>
      <c r="K218" s="243"/>
      <c r="L218" s="248"/>
      <c r="M218" s="249"/>
      <c r="N218" s="250"/>
      <c r="O218" s="250"/>
      <c r="P218" s="250"/>
      <c r="Q218" s="250"/>
      <c r="R218" s="250"/>
      <c r="S218" s="250"/>
      <c r="T218" s="251"/>
      <c r="U218" s="14"/>
      <c r="V218" s="14"/>
      <c r="W218" s="14"/>
      <c r="X218" s="14"/>
      <c r="Y218" s="14"/>
      <c r="Z218" s="14"/>
      <c r="AA218" s="14"/>
      <c r="AB218" s="14"/>
      <c r="AC218" s="14"/>
      <c r="AD218" s="14"/>
      <c r="AE218" s="14"/>
      <c r="AT218" s="252" t="s">
        <v>250</v>
      </c>
      <c r="AU218" s="252" t="s">
        <v>153</v>
      </c>
      <c r="AV218" s="14" t="s">
        <v>152</v>
      </c>
      <c r="AW218" s="14" t="s">
        <v>34</v>
      </c>
      <c r="AX218" s="14" t="s">
        <v>85</v>
      </c>
      <c r="AY218" s="252" t="s">
        <v>145</v>
      </c>
    </row>
    <row r="219" s="2" customFormat="1" ht="16.5" customHeight="1">
      <c r="A219" s="37"/>
      <c r="B219" s="38"/>
      <c r="C219" s="217" t="s">
        <v>374</v>
      </c>
      <c r="D219" s="217" t="s">
        <v>148</v>
      </c>
      <c r="E219" s="218" t="s">
        <v>375</v>
      </c>
      <c r="F219" s="219" t="s">
        <v>376</v>
      </c>
      <c r="G219" s="220" t="s">
        <v>342</v>
      </c>
      <c r="H219" s="221">
        <v>1</v>
      </c>
      <c r="I219" s="222"/>
      <c r="J219" s="223">
        <f>ROUND(I219*H219,2)</f>
        <v>0</v>
      </c>
      <c r="K219" s="219" t="s">
        <v>278</v>
      </c>
      <c r="L219" s="43"/>
      <c r="M219" s="224" t="s">
        <v>1</v>
      </c>
      <c r="N219" s="225" t="s">
        <v>44</v>
      </c>
      <c r="O219" s="90"/>
      <c r="P219" s="226">
        <f>O219*H219</f>
        <v>0</v>
      </c>
      <c r="Q219" s="226">
        <v>0.00183914</v>
      </c>
      <c r="R219" s="226">
        <f>Q219*H219</f>
        <v>0.00183914</v>
      </c>
      <c r="S219" s="226">
        <v>0</v>
      </c>
      <c r="T219" s="227">
        <f>S219*H219</f>
        <v>0</v>
      </c>
      <c r="U219" s="37"/>
      <c r="V219" s="37"/>
      <c r="W219" s="37"/>
      <c r="X219" s="37"/>
      <c r="Y219" s="37"/>
      <c r="Z219" s="37"/>
      <c r="AA219" s="37"/>
      <c r="AB219" s="37"/>
      <c r="AC219" s="37"/>
      <c r="AD219" s="37"/>
      <c r="AE219" s="37"/>
      <c r="AR219" s="228" t="s">
        <v>207</v>
      </c>
      <c r="AT219" s="228" t="s">
        <v>148</v>
      </c>
      <c r="AU219" s="228" t="s">
        <v>153</v>
      </c>
      <c r="AY219" s="16" t="s">
        <v>145</v>
      </c>
      <c r="BE219" s="229">
        <f>IF(N219="základní",J219,0)</f>
        <v>0</v>
      </c>
      <c r="BF219" s="229">
        <f>IF(N219="snížená",J219,0)</f>
        <v>0</v>
      </c>
      <c r="BG219" s="229">
        <f>IF(N219="zákl. přenesená",J219,0)</f>
        <v>0</v>
      </c>
      <c r="BH219" s="229">
        <f>IF(N219="sníž. přenesená",J219,0)</f>
        <v>0</v>
      </c>
      <c r="BI219" s="229">
        <f>IF(N219="nulová",J219,0)</f>
        <v>0</v>
      </c>
      <c r="BJ219" s="16" t="s">
        <v>153</v>
      </c>
      <c r="BK219" s="229">
        <f>ROUND(I219*H219,2)</f>
        <v>0</v>
      </c>
      <c r="BL219" s="16" t="s">
        <v>207</v>
      </c>
      <c r="BM219" s="228" t="s">
        <v>377</v>
      </c>
    </row>
    <row r="220" s="2" customFormat="1">
      <c r="A220" s="37"/>
      <c r="B220" s="38"/>
      <c r="C220" s="39"/>
      <c r="D220" s="263" t="s">
        <v>326</v>
      </c>
      <c r="E220" s="39"/>
      <c r="F220" s="264" t="s">
        <v>378</v>
      </c>
      <c r="G220" s="39"/>
      <c r="H220" s="39"/>
      <c r="I220" s="265"/>
      <c r="J220" s="39"/>
      <c r="K220" s="39"/>
      <c r="L220" s="43"/>
      <c r="M220" s="266"/>
      <c r="N220" s="267"/>
      <c r="O220" s="90"/>
      <c r="P220" s="90"/>
      <c r="Q220" s="90"/>
      <c r="R220" s="90"/>
      <c r="S220" s="90"/>
      <c r="T220" s="91"/>
      <c r="U220" s="37"/>
      <c r="V220" s="37"/>
      <c r="W220" s="37"/>
      <c r="X220" s="37"/>
      <c r="Y220" s="37"/>
      <c r="Z220" s="37"/>
      <c r="AA220" s="37"/>
      <c r="AB220" s="37"/>
      <c r="AC220" s="37"/>
      <c r="AD220" s="37"/>
      <c r="AE220" s="37"/>
      <c r="AT220" s="16" t="s">
        <v>326</v>
      </c>
      <c r="AU220" s="16" t="s">
        <v>153</v>
      </c>
    </row>
    <row r="221" s="2" customFormat="1" ht="24.15" customHeight="1">
      <c r="A221" s="37"/>
      <c r="B221" s="38"/>
      <c r="C221" s="217" t="s">
        <v>379</v>
      </c>
      <c r="D221" s="217" t="s">
        <v>148</v>
      </c>
      <c r="E221" s="218" t="s">
        <v>380</v>
      </c>
      <c r="F221" s="219" t="s">
        <v>381</v>
      </c>
      <c r="G221" s="220" t="s">
        <v>342</v>
      </c>
      <c r="H221" s="221">
        <v>1</v>
      </c>
      <c r="I221" s="222"/>
      <c r="J221" s="223">
        <f>ROUND(I221*H221,2)</f>
        <v>0</v>
      </c>
      <c r="K221" s="219" t="s">
        <v>278</v>
      </c>
      <c r="L221" s="43"/>
      <c r="M221" s="224" t="s">
        <v>1</v>
      </c>
      <c r="N221" s="225" t="s">
        <v>44</v>
      </c>
      <c r="O221" s="90"/>
      <c r="P221" s="226">
        <f>O221*H221</f>
        <v>0</v>
      </c>
      <c r="Q221" s="226">
        <v>0.00311014</v>
      </c>
      <c r="R221" s="226">
        <f>Q221*H221</f>
        <v>0.00311014</v>
      </c>
      <c r="S221" s="226">
        <v>0</v>
      </c>
      <c r="T221" s="227">
        <f>S221*H221</f>
        <v>0</v>
      </c>
      <c r="U221" s="37"/>
      <c r="V221" s="37"/>
      <c r="W221" s="37"/>
      <c r="X221" s="37"/>
      <c r="Y221" s="37"/>
      <c r="Z221" s="37"/>
      <c r="AA221" s="37"/>
      <c r="AB221" s="37"/>
      <c r="AC221" s="37"/>
      <c r="AD221" s="37"/>
      <c r="AE221" s="37"/>
      <c r="AR221" s="228" t="s">
        <v>207</v>
      </c>
      <c r="AT221" s="228" t="s">
        <v>148</v>
      </c>
      <c r="AU221" s="228" t="s">
        <v>153</v>
      </c>
      <c r="AY221" s="16" t="s">
        <v>145</v>
      </c>
      <c r="BE221" s="229">
        <f>IF(N221="základní",J221,0)</f>
        <v>0</v>
      </c>
      <c r="BF221" s="229">
        <f>IF(N221="snížená",J221,0)</f>
        <v>0</v>
      </c>
      <c r="BG221" s="229">
        <f>IF(N221="zákl. přenesená",J221,0)</f>
        <v>0</v>
      </c>
      <c r="BH221" s="229">
        <f>IF(N221="sníž. přenesená",J221,0)</f>
        <v>0</v>
      </c>
      <c r="BI221" s="229">
        <f>IF(N221="nulová",J221,0)</f>
        <v>0</v>
      </c>
      <c r="BJ221" s="16" t="s">
        <v>153</v>
      </c>
      <c r="BK221" s="229">
        <f>ROUND(I221*H221,2)</f>
        <v>0</v>
      </c>
      <c r="BL221" s="16" t="s">
        <v>207</v>
      </c>
      <c r="BM221" s="228" t="s">
        <v>382</v>
      </c>
    </row>
    <row r="222" s="2" customFormat="1">
      <c r="A222" s="37"/>
      <c r="B222" s="38"/>
      <c r="C222" s="39"/>
      <c r="D222" s="263" t="s">
        <v>326</v>
      </c>
      <c r="E222" s="39"/>
      <c r="F222" s="264" t="s">
        <v>383</v>
      </c>
      <c r="G222" s="39"/>
      <c r="H222" s="39"/>
      <c r="I222" s="265"/>
      <c r="J222" s="39"/>
      <c r="K222" s="39"/>
      <c r="L222" s="43"/>
      <c r="M222" s="266"/>
      <c r="N222" s="267"/>
      <c r="O222" s="90"/>
      <c r="P222" s="90"/>
      <c r="Q222" s="90"/>
      <c r="R222" s="90"/>
      <c r="S222" s="90"/>
      <c r="T222" s="91"/>
      <c r="U222" s="37"/>
      <c r="V222" s="37"/>
      <c r="W222" s="37"/>
      <c r="X222" s="37"/>
      <c r="Y222" s="37"/>
      <c r="Z222" s="37"/>
      <c r="AA222" s="37"/>
      <c r="AB222" s="37"/>
      <c r="AC222" s="37"/>
      <c r="AD222" s="37"/>
      <c r="AE222" s="37"/>
      <c r="AT222" s="16" t="s">
        <v>326</v>
      </c>
      <c r="AU222" s="16" t="s">
        <v>153</v>
      </c>
    </row>
    <row r="223" s="2" customFormat="1" ht="16.5" customHeight="1">
      <c r="A223" s="37"/>
      <c r="B223" s="38"/>
      <c r="C223" s="217" t="s">
        <v>384</v>
      </c>
      <c r="D223" s="217" t="s">
        <v>148</v>
      </c>
      <c r="E223" s="218" t="s">
        <v>385</v>
      </c>
      <c r="F223" s="219" t="s">
        <v>386</v>
      </c>
      <c r="G223" s="220" t="s">
        <v>331</v>
      </c>
      <c r="H223" s="221">
        <v>2</v>
      </c>
      <c r="I223" s="222"/>
      <c r="J223" s="223">
        <f>ROUND(I223*H223,2)</f>
        <v>0</v>
      </c>
      <c r="K223" s="219" t="s">
        <v>1</v>
      </c>
      <c r="L223" s="43"/>
      <c r="M223" s="224" t="s">
        <v>1</v>
      </c>
      <c r="N223" s="225" t="s">
        <v>44</v>
      </c>
      <c r="O223" s="90"/>
      <c r="P223" s="226">
        <f>O223*H223</f>
        <v>0</v>
      </c>
      <c r="Q223" s="226">
        <v>0.00031</v>
      </c>
      <c r="R223" s="226">
        <f>Q223*H223</f>
        <v>0.00062</v>
      </c>
      <c r="S223" s="226">
        <v>0</v>
      </c>
      <c r="T223" s="227">
        <f>S223*H223</f>
        <v>0</v>
      </c>
      <c r="U223" s="37"/>
      <c r="V223" s="37"/>
      <c r="W223" s="37"/>
      <c r="X223" s="37"/>
      <c r="Y223" s="37"/>
      <c r="Z223" s="37"/>
      <c r="AA223" s="37"/>
      <c r="AB223" s="37"/>
      <c r="AC223" s="37"/>
      <c r="AD223" s="37"/>
      <c r="AE223" s="37"/>
      <c r="AR223" s="228" t="s">
        <v>85</v>
      </c>
      <c r="AT223" s="228" t="s">
        <v>148</v>
      </c>
      <c r="AU223" s="228" t="s">
        <v>153</v>
      </c>
      <c r="AY223" s="16" t="s">
        <v>145</v>
      </c>
      <c r="BE223" s="229">
        <f>IF(N223="základní",J223,0)</f>
        <v>0</v>
      </c>
      <c r="BF223" s="229">
        <f>IF(N223="snížená",J223,0)</f>
        <v>0</v>
      </c>
      <c r="BG223" s="229">
        <f>IF(N223="zákl. přenesená",J223,0)</f>
        <v>0</v>
      </c>
      <c r="BH223" s="229">
        <f>IF(N223="sníž. přenesená",J223,0)</f>
        <v>0</v>
      </c>
      <c r="BI223" s="229">
        <f>IF(N223="nulová",J223,0)</f>
        <v>0</v>
      </c>
      <c r="BJ223" s="16" t="s">
        <v>153</v>
      </c>
      <c r="BK223" s="229">
        <f>ROUND(I223*H223,2)</f>
        <v>0</v>
      </c>
      <c r="BL223" s="16" t="s">
        <v>85</v>
      </c>
      <c r="BM223" s="228" t="s">
        <v>387</v>
      </c>
    </row>
    <row r="224" s="13" customFormat="1">
      <c r="A224" s="13"/>
      <c r="B224" s="230"/>
      <c r="C224" s="231"/>
      <c r="D224" s="232" t="s">
        <v>250</v>
      </c>
      <c r="E224" s="233" t="s">
        <v>1</v>
      </c>
      <c r="F224" s="234" t="s">
        <v>388</v>
      </c>
      <c r="G224" s="231"/>
      <c r="H224" s="235">
        <v>1</v>
      </c>
      <c r="I224" s="236"/>
      <c r="J224" s="231"/>
      <c r="K224" s="231"/>
      <c r="L224" s="237"/>
      <c r="M224" s="238"/>
      <c r="N224" s="239"/>
      <c r="O224" s="239"/>
      <c r="P224" s="239"/>
      <c r="Q224" s="239"/>
      <c r="R224" s="239"/>
      <c r="S224" s="239"/>
      <c r="T224" s="240"/>
      <c r="U224" s="13"/>
      <c r="V224" s="13"/>
      <c r="W224" s="13"/>
      <c r="X224" s="13"/>
      <c r="Y224" s="13"/>
      <c r="Z224" s="13"/>
      <c r="AA224" s="13"/>
      <c r="AB224" s="13"/>
      <c r="AC224" s="13"/>
      <c r="AD224" s="13"/>
      <c r="AE224" s="13"/>
      <c r="AT224" s="241" t="s">
        <v>250</v>
      </c>
      <c r="AU224" s="241" t="s">
        <v>153</v>
      </c>
      <c r="AV224" s="13" t="s">
        <v>153</v>
      </c>
      <c r="AW224" s="13" t="s">
        <v>34</v>
      </c>
      <c r="AX224" s="13" t="s">
        <v>78</v>
      </c>
      <c r="AY224" s="241" t="s">
        <v>145</v>
      </c>
    </row>
    <row r="225" s="13" customFormat="1">
      <c r="A225" s="13"/>
      <c r="B225" s="230"/>
      <c r="C225" s="231"/>
      <c r="D225" s="232" t="s">
        <v>250</v>
      </c>
      <c r="E225" s="233" t="s">
        <v>1</v>
      </c>
      <c r="F225" s="234" t="s">
        <v>389</v>
      </c>
      <c r="G225" s="231"/>
      <c r="H225" s="235">
        <v>1</v>
      </c>
      <c r="I225" s="236"/>
      <c r="J225" s="231"/>
      <c r="K225" s="231"/>
      <c r="L225" s="237"/>
      <c r="M225" s="238"/>
      <c r="N225" s="239"/>
      <c r="O225" s="239"/>
      <c r="P225" s="239"/>
      <c r="Q225" s="239"/>
      <c r="R225" s="239"/>
      <c r="S225" s="239"/>
      <c r="T225" s="240"/>
      <c r="U225" s="13"/>
      <c r="V225" s="13"/>
      <c r="W225" s="13"/>
      <c r="X225" s="13"/>
      <c r="Y225" s="13"/>
      <c r="Z225" s="13"/>
      <c r="AA225" s="13"/>
      <c r="AB225" s="13"/>
      <c r="AC225" s="13"/>
      <c r="AD225" s="13"/>
      <c r="AE225" s="13"/>
      <c r="AT225" s="241" t="s">
        <v>250</v>
      </c>
      <c r="AU225" s="241" t="s">
        <v>153</v>
      </c>
      <c r="AV225" s="13" t="s">
        <v>153</v>
      </c>
      <c r="AW225" s="13" t="s">
        <v>34</v>
      </c>
      <c r="AX225" s="13" t="s">
        <v>78</v>
      </c>
      <c r="AY225" s="241" t="s">
        <v>145</v>
      </c>
    </row>
    <row r="226" s="14" customFormat="1">
      <c r="A226" s="14"/>
      <c r="B226" s="242"/>
      <c r="C226" s="243"/>
      <c r="D226" s="232" t="s">
        <v>250</v>
      </c>
      <c r="E226" s="244" t="s">
        <v>1</v>
      </c>
      <c r="F226" s="245" t="s">
        <v>255</v>
      </c>
      <c r="G226" s="243"/>
      <c r="H226" s="246">
        <v>2</v>
      </c>
      <c r="I226" s="247"/>
      <c r="J226" s="243"/>
      <c r="K226" s="243"/>
      <c r="L226" s="248"/>
      <c r="M226" s="249"/>
      <c r="N226" s="250"/>
      <c r="O226" s="250"/>
      <c r="P226" s="250"/>
      <c r="Q226" s="250"/>
      <c r="R226" s="250"/>
      <c r="S226" s="250"/>
      <c r="T226" s="251"/>
      <c r="U226" s="14"/>
      <c r="V226" s="14"/>
      <c r="W226" s="14"/>
      <c r="X226" s="14"/>
      <c r="Y226" s="14"/>
      <c r="Z226" s="14"/>
      <c r="AA226" s="14"/>
      <c r="AB226" s="14"/>
      <c r="AC226" s="14"/>
      <c r="AD226" s="14"/>
      <c r="AE226" s="14"/>
      <c r="AT226" s="252" t="s">
        <v>250</v>
      </c>
      <c r="AU226" s="252" t="s">
        <v>153</v>
      </c>
      <c r="AV226" s="14" t="s">
        <v>152</v>
      </c>
      <c r="AW226" s="14" t="s">
        <v>34</v>
      </c>
      <c r="AX226" s="14" t="s">
        <v>85</v>
      </c>
      <c r="AY226" s="252" t="s">
        <v>145</v>
      </c>
    </row>
    <row r="227" s="2" customFormat="1" ht="24.15" customHeight="1">
      <c r="A227" s="37"/>
      <c r="B227" s="38"/>
      <c r="C227" s="217" t="s">
        <v>390</v>
      </c>
      <c r="D227" s="217" t="s">
        <v>148</v>
      </c>
      <c r="E227" s="218" t="s">
        <v>391</v>
      </c>
      <c r="F227" s="219" t="s">
        <v>392</v>
      </c>
      <c r="G227" s="220" t="s">
        <v>232</v>
      </c>
      <c r="H227" s="221">
        <v>0.17100000000000001</v>
      </c>
      <c r="I227" s="222"/>
      <c r="J227" s="223">
        <f>ROUND(I227*H227,2)</f>
        <v>0</v>
      </c>
      <c r="K227" s="219" t="s">
        <v>1</v>
      </c>
      <c r="L227" s="43"/>
      <c r="M227" s="224" t="s">
        <v>1</v>
      </c>
      <c r="N227" s="225" t="s">
        <v>44</v>
      </c>
      <c r="O227" s="90"/>
      <c r="P227" s="226">
        <f>O227*H227</f>
        <v>0</v>
      </c>
      <c r="Q227" s="226">
        <v>0</v>
      </c>
      <c r="R227" s="226">
        <f>Q227*H227</f>
        <v>0</v>
      </c>
      <c r="S227" s="226">
        <v>0</v>
      </c>
      <c r="T227" s="227">
        <f>S227*H227</f>
        <v>0</v>
      </c>
      <c r="U227" s="37"/>
      <c r="V227" s="37"/>
      <c r="W227" s="37"/>
      <c r="X227" s="37"/>
      <c r="Y227" s="37"/>
      <c r="Z227" s="37"/>
      <c r="AA227" s="37"/>
      <c r="AB227" s="37"/>
      <c r="AC227" s="37"/>
      <c r="AD227" s="37"/>
      <c r="AE227" s="37"/>
      <c r="AR227" s="228" t="s">
        <v>207</v>
      </c>
      <c r="AT227" s="228" t="s">
        <v>148</v>
      </c>
      <c r="AU227" s="228" t="s">
        <v>153</v>
      </c>
      <c r="AY227" s="16" t="s">
        <v>145</v>
      </c>
      <c r="BE227" s="229">
        <f>IF(N227="základní",J227,0)</f>
        <v>0</v>
      </c>
      <c r="BF227" s="229">
        <f>IF(N227="snížená",J227,0)</f>
        <v>0</v>
      </c>
      <c r="BG227" s="229">
        <f>IF(N227="zákl. přenesená",J227,0)</f>
        <v>0</v>
      </c>
      <c r="BH227" s="229">
        <f>IF(N227="sníž. přenesená",J227,0)</f>
        <v>0</v>
      </c>
      <c r="BI227" s="229">
        <f>IF(N227="nulová",J227,0)</f>
        <v>0</v>
      </c>
      <c r="BJ227" s="16" t="s">
        <v>153</v>
      </c>
      <c r="BK227" s="229">
        <f>ROUND(I227*H227,2)</f>
        <v>0</v>
      </c>
      <c r="BL227" s="16" t="s">
        <v>207</v>
      </c>
      <c r="BM227" s="228" t="s">
        <v>393</v>
      </c>
    </row>
    <row r="228" s="12" customFormat="1" ht="22.8" customHeight="1">
      <c r="A228" s="12"/>
      <c r="B228" s="201"/>
      <c r="C228" s="202"/>
      <c r="D228" s="203" t="s">
        <v>77</v>
      </c>
      <c r="E228" s="215" t="s">
        <v>394</v>
      </c>
      <c r="F228" s="215" t="s">
        <v>395</v>
      </c>
      <c r="G228" s="202"/>
      <c r="H228" s="202"/>
      <c r="I228" s="205"/>
      <c r="J228" s="216">
        <f>BK228</f>
        <v>0</v>
      </c>
      <c r="K228" s="202"/>
      <c r="L228" s="207"/>
      <c r="M228" s="208"/>
      <c r="N228" s="209"/>
      <c r="O228" s="209"/>
      <c r="P228" s="210">
        <f>SUM(P229:P233)</f>
        <v>0</v>
      </c>
      <c r="Q228" s="209"/>
      <c r="R228" s="210">
        <f>SUM(R229:R233)</f>
        <v>0.0086493200000000003</v>
      </c>
      <c r="S228" s="209"/>
      <c r="T228" s="211">
        <f>SUM(T229:T233)</f>
        <v>0.016</v>
      </c>
      <c r="U228" s="12"/>
      <c r="V228" s="12"/>
      <c r="W228" s="12"/>
      <c r="X228" s="12"/>
      <c r="Y228" s="12"/>
      <c r="Z228" s="12"/>
      <c r="AA228" s="12"/>
      <c r="AB228" s="12"/>
      <c r="AC228" s="12"/>
      <c r="AD228" s="12"/>
      <c r="AE228" s="12"/>
      <c r="AR228" s="212" t="s">
        <v>153</v>
      </c>
      <c r="AT228" s="213" t="s">
        <v>77</v>
      </c>
      <c r="AU228" s="213" t="s">
        <v>85</v>
      </c>
      <c r="AY228" s="212" t="s">
        <v>145</v>
      </c>
      <c r="BK228" s="214">
        <f>SUM(BK229:BK233)</f>
        <v>0</v>
      </c>
    </row>
    <row r="229" s="2" customFormat="1" ht="16.5" customHeight="1">
      <c r="A229" s="37"/>
      <c r="B229" s="38"/>
      <c r="C229" s="217" t="s">
        <v>396</v>
      </c>
      <c r="D229" s="217" t="s">
        <v>148</v>
      </c>
      <c r="E229" s="218" t="s">
        <v>397</v>
      </c>
      <c r="F229" s="219" t="s">
        <v>398</v>
      </c>
      <c r="G229" s="220" t="s">
        <v>293</v>
      </c>
      <c r="H229" s="221">
        <v>3</v>
      </c>
      <c r="I229" s="222"/>
      <c r="J229" s="223">
        <f>ROUND(I229*H229,2)</f>
        <v>0</v>
      </c>
      <c r="K229" s="219" t="s">
        <v>1</v>
      </c>
      <c r="L229" s="43"/>
      <c r="M229" s="224" t="s">
        <v>1</v>
      </c>
      <c r="N229" s="225" t="s">
        <v>44</v>
      </c>
      <c r="O229" s="90"/>
      <c r="P229" s="226">
        <f>O229*H229</f>
        <v>0</v>
      </c>
      <c r="Q229" s="226">
        <v>0</v>
      </c>
      <c r="R229" s="226">
        <f>Q229*H229</f>
        <v>0</v>
      </c>
      <c r="S229" s="226">
        <v>0</v>
      </c>
      <c r="T229" s="227">
        <f>S229*H229</f>
        <v>0</v>
      </c>
      <c r="U229" s="37"/>
      <c r="V229" s="37"/>
      <c r="W229" s="37"/>
      <c r="X229" s="37"/>
      <c r="Y229" s="37"/>
      <c r="Z229" s="37"/>
      <c r="AA229" s="37"/>
      <c r="AB229" s="37"/>
      <c r="AC229" s="37"/>
      <c r="AD229" s="37"/>
      <c r="AE229" s="37"/>
      <c r="AR229" s="228" t="s">
        <v>207</v>
      </c>
      <c r="AT229" s="228" t="s">
        <v>148</v>
      </c>
      <c r="AU229" s="228" t="s">
        <v>153</v>
      </c>
      <c r="AY229" s="16" t="s">
        <v>145</v>
      </c>
      <c r="BE229" s="229">
        <f>IF(N229="základní",J229,0)</f>
        <v>0</v>
      </c>
      <c r="BF229" s="229">
        <f>IF(N229="snížená",J229,0)</f>
        <v>0</v>
      </c>
      <c r="BG229" s="229">
        <f>IF(N229="zákl. přenesená",J229,0)</f>
        <v>0</v>
      </c>
      <c r="BH229" s="229">
        <f>IF(N229="sníž. přenesená",J229,0)</f>
        <v>0</v>
      </c>
      <c r="BI229" s="229">
        <f>IF(N229="nulová",J229,0)</f>
        <v>0</v>
      </c>
      <c r="BJ229" s="16" t="s">
        <v>153</v>
      </c>
      <c r="BK229" s="229">
        <f>ROUND(I229*H229,2)</f>
        <v>0</v>
      </c>
      <c r="BL229" s="16" t="s">
        <v>207</v>
      </c>
      <c r="BM229" s="228" t="s">
        <v>399</v>
      </c>
    </row>
    <row r="230" s="13" customFormat="1">
      <c r="A230" s="13"/>
      <c r="B230" s="230"/>
      <c r="C230" s="231"/>
      <c r="D230" s="232" t="s">
        <v>250</v>
      </c>
      <c r="E230" s="233" t="s">
        <v>1</v>
      </c>
      <c r="F230" s="234" t="s">
        <v>146</v>
      </c>
      <c r="G230" s="231"/>
      <c r="H230" s="235">
        <v>3</v>
      </c>
      <c r="I230" s="236"/>
      <c r="J230" s="231"/>
      <c r="K230" s="231"/>
      <c r="L230" s="237"/>
      <c r="M230" s="238"/>
      <c r="N230" s="239"/>
      <c r="O230" s="239"/>
      <c r="P230" s="239"/>
      <c r="Q230" s="239"/>
      <c r="R230" s="239"/>
      <c r="S230" s="239"/>
      <c r="T230" s="240"/>
      <c r="U230" s="13"/>
      <c r="V230" s="13"/>
      <c r="W230" s="13"/>
      <c r="X230" s="13"/>
      <c r="Y230" s="13"/>
      <c r="Z230" s="13"/>
      <c r="AA230" s="13"/>
      <c r="AB230" s="13"/>
      <c r="AC230" s="13"/>
      <c r="AD230" s="13"/>
      <c r="AE230" s="13"/>
      <c r="AT230" s="241" t="s">
        <v>250</v>
      </c>
      <c r="AU230" s="241" t="s">
        <v>153</v>
      </c>
      <c r="AV230" s="13" t="s">
        <v>153</v>
      </c>
      <c r="AW230" s="13" t="s">
        <v>34</v>
      </c>
      <c r="AX230" s="13" t="s">
        <v>85</v>
      </c>
      <c r="AY230" s="241" t="s">
        <v>145</v>
      </c>
    </row>
    <row r="231" s="2" customFormat="1" ht="21.75" customHeight="1">
      <c r="A231" s="37"/>
      <c r="B231" s="38"/>
      <c r="C231" s="217" t="s">
        <v>400</v>
      </c>
      <c r="D231" s="217" t="s">
        <v>148</v>
      </c>
      <c r="E231" s="218" t="s">
        <v>401</v>
      </c>
      <c r="F231" s="219" t="s">
        <v>402</v>
      </c>
      <c r="G231" s="220" t="s">
        <v>200</v>
      </c>
      <c r="H231" s="221">
        <v>16</v>
      </c>
      <c r="I231" s="222"/>
      <c r="J231" s="223">
        <f>ROUND(I231*H231,2)</f>
        <v>0</v>
      </c>
      <c r="K231" s="219" t="s">
        <v>1</v>
      </c>
      <c r="L231" s="43"/>
      <c r="M231" s="224" t="s">
        <v>1</v>
      </c>
      <c r="N231" s="225" t="s">
        <v>44</v>
      </c>
      <c r="O231" s="90"/>
      <c r="P231" s="226">
        <f>O231*H231</f>
        <v>0</v>
      </c>
      <c r="Q231" s="226">
        <v>2.0000000000000002E-05</v>
      </c>
      <c r="R231" s="226">
        <f>Q231*H231</f>
        <v>0.00032000000000000003</v>
      </c>
      <c r="S231" s="226">
        <v>0.001</v>
      </c>
      <c r="T231" s="227">
        <f>S231*H231</f>
        <v>0.016</v>
      </c>
      <c r="U231" s="37"/>
      <c r="V231" s="37"/>
      <c r="W231" s="37"/>
      <c r="X231" s="37"/>
      <c r="Y231" s="37"/>
      <c r="Z231" s="37"/>
      <c r="AA231" s="37"/>
      <c r="AB231" s="37"/>
      <c r="AC231" s="37"/>
      <c r="AD231" s="37"/>
      <c r="AE231" s="37"/>
      <c r="AR231" s="228" t="s">
        <v>207</v>
      </c>
      <c r="AT231" s="228" t="s">
        <v>148</v>
      </c>
      <c r="AU231" s="228" t="s">
        <v>153</v>
      </c>
      <c r="AY231" s="16" t="s">
        <v>145</v>
      </c>
      <c r="BE231" s="229">
        <f>IF(N231="základní",J231,0)</f>
        <v>0</v>
      </c>
      <c r="BF231" s="229">
        <f>IF(N231="snížená",J231,0)</f>
        <v>0</v>
      </c>
      <c r="BG231" s="229">
        <f>IF(N231="zákl. přenesená",J231,0)</f>
        <v>0</v>
      </c>
      <c r="BH231" s="229">
        <f>IF(N231="sníž. přenesená",J231,0)</f>
        <v>0</v>
      </c>
      <c r="BI231" s="229">
        <f>IF(N231="nulová",J231,0)</f>
        <v>0</v>
      </c>
      <c r="BJ231" s="16" t="s">
        <v>153</v>
      </c>
      <c r="BK231" s="229">
        <f>ROUND(I231*H231,2)</f>
        <v>0</v>
      </c>
      <c r="BL231" s="16" t="s">
        <v>207</v>
      </c>
      <c r="BM231" s="228" t="s">
        <v>403</v>
      </c>
    </row>
    <row r="232" s="2" customFormat="1" ht="24.15" customHeight="1">
      <c r="A232" s="37"/>
      <c r="B232" s="38"/>
      <c r="C232" s="217" t="s">
        <v>404</v>
      </c>
      <c r="D232" s="217" t="s">
        <v>148</v>
      </c>
      <c r="E232" s="218" t="s">
        <v>405</v>
      </c>
      <c r="F232" s="219" t="s">
        <v>406</v>
      </c>
      <c r="G232" s="220" t="s">
        <v>200</v>
      </c>
      <c r="H232" s="221">
        <v>18</v>
      </c>
      <c r="I232" s="222"/>
      <c r="J232" s="223">
        <f>ROUND(I232*H232,2)</f>
        <v>0</v>
      </c>
      <c r="K232" s="219" t="s">
        <v>1</v>
      </c>
      <c r="L232" s="43"/>
      <c r="M232" s="224" t="s">
        <v>1</v>
      </c>
      <c r="N232" s="225" t="s">
        <v>44</v>
      </c>
      <c r="O232" s="90"/>
      <c r="P232" s="226">
        <f>O232*H232</f>
        <v>0</v>
      </c>
      <c r="Q232" s="226">
        <v>0.00046274</v>
      </c>
      <c r="R232" s="226">
        <f>Q232*H232</f>
        <v>0.0083293199999999994</v>
      </c>
      <c r="S232" s="226">
        <v>0</v>
      </c>
      <c r="T232" s="227">
        <f>S232*H232</f>
        <v>0</v>
      </c>
      <c r="U232" s="37"/>
      <c r="V232" s="37"/>
      <c r="W232" s="37"/>
      <c r="X232" s="37"/>
      <c r="Y232" s="37"/>
      <c r="Z232" s="37"/>
      <c r="AA232" s="37"/>
      <c r="AB232" s="37"/>
      <c r="AC232" s="37"/>
      <c r="AD232" s="37"/>
      <c r="AE232" s="37"/>
      <c r="AR232" s="228" t="s">
        <v>207</v>
      </c>
      <c r="AT232" s="228" t="s">
        <v>148</v>
      </c>
      <c r="AU232" s="228" t="s">
        <v>153</v>
      </c>
      <c r="AY232" s="16" t="s">
        <v>145</v>
      </c>
      <c r="BE232" s="229">
        <f>IF(N232="základní",J232,0)</f>
        <v>0</v>
      </c>
      <c r="BF232" s="229">
        <f>IF(N232="snížená",J232,0)</f>
        <v>0</v>
      </c>
      <c r="BG232" s="229">
        <f>IF(N232="zákl. přenesená",J232,0)</f>
        <v>0</v>
      </c>
      <c r="BH232" s="229">
        <f>IF(N232="sníž. přenesená",J232,0)</f>
        <v>0</v>
      </c>
      <c r="BI232" s="229">
        <f>IF(N232="nulová",J232,0)</f>
        <v>0</v>
      </c>
      <c r="BJ232" s="16" t="s">
        <v>153</v>
      </c>
      <c r="BK232" s="229">
        <f>ROUND(I232*H232,2)</f>
        <v>0</v>
      </c>
      <c r="BL232" s="16" t="s">
        <v>207</v>
      </c>
      <c r="BM232" s="228" t="s">
        <v>407</v>
      </c>
    </row>
    <row r="233" s="2" customFormat="1" ht="24.15" customHeight="1">
      <c r="A233" s="37"/>
      <c r="B233" s="38"/>
      <c r="C233" s="217" t="s">
        <v>408</v>
      </c>
      <c r="D233" s="217" t="s">
        <v>148</v>
      </c>
      <c r="E233" s="218" t="s">
        <v>409</v>
      </c>
      <c r="F233" s="219" t="s">
        <v>410</v>
      </c>
      <c r="G233" s="220" t="s">
        <v>411</v>
      </c>
      <c r="H233" s="268"/>
      <c r="I233" s="222"/>
      <c r="J233" s="223">
        <f>ROUND(I233*H233,2)</f>
        <v>0</v>
      </c>
      <c r="K233" s="219" t="s">
        <v>1</v>
      </c>
      <c r="L233" s="43"/>
      <c r="M233" s="224" t="s">
        <v>1</v>
      </c>
      <c r="N233" s="225" t="s">
        <v>44</v>
      </c>
      <c r="O233" s="90"/>
      <c r="P233" s="226">
        <f>O233*H233</f>
        <v>0</v>
      </c>
      <c r="Q233" s="226">
        <v>0</v>
      </c>
      <c r="R233" s="226">
        <f>Q233*H233</f>
        <v>0</v>
      </c>
      <c r="S233" s="226">
        <v>0</v>
      </c>
      <c r="T233" s="227">
        <f>S233*H233</f>
        <v>0</v>
      </c>
      <c r="U233" s="37"/>
      <c r="V233" s="37"/>
      <c r="W233" s="37"/>
      <c r="X233" s="37"/>
      <c r="Y233" s="37"/>
      <c r="Z233" s="37"/>
      <c r="AA233" s="37"/>
      <c r="AB233" s="37"/>
      <c r="AC233" s="37"/>
      <c r="AD233" s="37"/>
      <c r="AE233" s="37"/>
      <c r="AR233" s="228" t="s">
        <v>207</v>
      </c>
      <c r="AT233" s="228" t="s">
        <v>148</v>
      </c>
      <c r="AU233" s="228" t="s">
        <v>153</v>
      </c>
      <c r="AY233" s="16" t="s">
        <v>145</v>
      </c>
      <c r="BE233" s="229">
        <f>IF(N233="základní",J233,0)</f>
        <v>0</v>
      </c>
      <c r="BF233" s="229">
        <f>IF(N233="snížená",J233,0)</f>
        <v>0</v>
      </c>
      <c r="BG233" s="229">
        <f>IF(N233="zákl. přenesená",J233,0)</f>
        <v>0</v>
      </c>
      <c r="BH233" s="229">
        <f>IF(N233="sníž. přenesená",J233,0)</f>
        <v>0</v>
      </c>
      <c r="BI233" s="229">
        <f>IF(N233="nulová",J233,0)</f>
        <v>0</v>
      </c>
      <c r="BJ233" s="16" t="s">
        <v>153</v>
      </c>
      <c r="BK233" s="229">
        <f>ROUND(I233*H233,2)</f>
        <v>0</v>
      </c>
      <c r="BL233" s="16" t="s">
        <v>207</v>
      </c>
      <c r="BM233" s="228" t="s">
        <v>412</v>
      </c>
    </row>
    <row r="234" s="12" customFormat="1" ht="22.8" customHeight="1">
      <c r="A234" s="12"/>
      <c r="B234" s="201"/>
      <c r="C234" s="202"/>
      <c r="D234" s="203" t="s">
        <v>77</v>
      </c>
      <c r="E234" s="215" t="s">
        <v>413</v>
      </c>
      <c r="F234" s="215" t="s">
        <v>414</v>
      </c>
      <c r="G234" s="202"/>
      <c r="H234" s="202"/>
      <c r="I234" s="205"/>
      <c r="J234" s="216">
        <f>BK234</f>
        <v>0</v>
      </c>
      <c r="K234" s="202"/>
      <c r="L234" s="207"/>
      <c r="M234" s="208"/>
      <c r="N234" s="209"/>
      <c r="O234" s="209"/>
      <c r="P234" s="210">
        <f>SUM(P235:P240)</f>
        <v>0</v>
      </c>
      <c r="Q234" s="209"/>
      <c r="R234" s="210">
        <f>SUM(R235:R240)</f>
        <v>0.0012285500000000001</v>
      </c>
      <c r="S234" s="209"/>
      <c r="T234" s="211">
        <f>SUM(T235:T240)</f>
        <v>0</v>
      </c>
      <c r="U234" s="12"/>
      <c r="V234" s="12"/>
      <c r="W234" s="12"/>
      <c r="X234" s="12"/>
      <c r="Y234" s="12"/>
      <c r="Z234" s="12"/>
      <c r="AA234" s="12"/>
      <c r="AB234" s="12"/>
      <c r="AC234" s="12"/>
      <c r="AD234" s="12"/>
      <c r="AE234" s="12"/>
      <c r="AR234" s="212" t="s">
        <v>153</v>
      </c>
      <c r="AT234" s="213" t="s">
        <v>77</v>
      </c>
      <c r="AU234" s="213" t="s">
        <v>85</v>
      </c>
      <c r="AY234" s="212" t="s">
        <v>145</v>
      </c>
      <c r="BK234" s="214">
        <f>SUM(BK235:BK240)</f>
        <v>0</v>
      </c>
    </row>
    <row r="235" s="2" customFormat="1" ht="16.5" customHeight="1">
      <c r="A235" s="37"/>
      <c r="B235" s="38"/>
      <c r="C235" s="217" t="s">
        <v>415</v>
      </c>
      <c r="D235" s="217" t="s">
        <v>148</v>
      </c>
      <c r="E235" s="218" t="s">
        <v>416</v>
      </c>
      <c r="F235" s="219" t="s">
        <v>417</v>
      </c>
      <c r="G235" s="220" t="s">
        <v>331</v>
      </c>
      <c r="H235" s="221">
        <v>10</v>
      </c>
      <c r="I235" s="222"/>
      <c r="J235" s="223">
        <f>ROUND(I235*H235,2)</f>
        <v>0</v>
      </c>
      <c r="K235" s="219" t="s">
        <v>1</v>
      </c>
      <c r="L235" s="43"/>
      <c r="M235" s="224" t="s">
        <v>1</v>
      </c>
      <c r="N235" s="225" t="s">
        <v>44</v>
      </c>
      <c r="O235" s="90"/>
      <c r="P235" s="226">
        <f>O235*H235</f>
        <v>0</v>
      </c>
      <c r="Q235" s="226">
        <v>0</v>
      </c>
      <c r="R235" s="226">
        <f>Q235*H235</f>
        <v>0</v>
      </c>
      <c r="S235" s="226">
        <v>0</v>
      </c>
      <c r="T235" s="227">
        <f>S235*H235</f>
        <v>0</v>
      </c>
      <c r="U235" s="37"/>
      <c r="V235" s="37"/>
      <c r="W235" s="37"/>
      <c r="X235" s="37"/>
      <c r="Y235" s="37"/>
      <c r="Z235" s="37"/>
      <c r="AA235" s="37"/>
      <c r="AB235" s="37"/>
      <c r="AC235" s="37"/>
      <c r="AD235" s="37"/>
      <c r="AE235" s="37"/>
      <c r="AR235" s="228" t="s">
        <v>207</v>
      </c>
      <c r="AT235" s="228" t="s">
        <v>148</v>
      </c>
      <c r="AU235" s="228" t="s">
        <v>153</v>
      </c>
      <c r="AY235" s="16" t="s">
        <v>145</v>
      </c>
      <c r="BE235" s="229">
        <f>IF(N235="základní",J235,0)</f>
        <v>0</v>
      </c>
      <c r="BF235" s="229">
        <f>IF(N235="snížená",J235,0)</f>
        <v>0</v>
      </c>
      <c r="BG235" s="229">
        <f>IF(N235="zákl. přenesená",J235,0)</f>
        <v>0</v>
      </c>
      <c r="BH235" s="229">
        <f>IF(N235="sníž. přenesená",J235,0)</f>
        <v>0</v>
      </c>
      <c r="BI235" s="229">
        <f>IF(N235="nulová",J235,0)</f>
        <v>0</v>
      </c>
      <c r="BJ235" s="16" t="s">
        <v>153</v>
      </c>
      <c r="BK235" s="229">
        <f>ROUND(I235*H235,2)</f>
        <v>0</v>
      </c>
      <c r="BL235" s="16" t="s">
        <v>207</v>
      </c>
      <c r="BM235" s="228" t="s">
        <v>418</v>
      </c>
    </row>
    <row r="236" s="13" customFormat="1">
      <c r="A236" s="13"/>
      <c r="B236" s="230"/>
      <c r="C236" s="231"/>
      <c r="D236" s="232" t="s">
        <v>250</v>
      </c>
      <c r="E236" s="233" t="s">
        <v>1</v>
      </c>
      <c r="F236" s="234" t="s">
        <v>182</v>
      </c>
      <c r="G236" s="231"/>
      <c r="H236" s="235">
        <v>10</v>
      </c>
      <c r="I236" s="236"/>
      <c r="J236" s="231"/>
      <c r="K236" s="231"/>
      <c r="L236" s="237"/>
      <c r="M236" s="238"/>
      <c r="N236" s="239"/>
      <c r="O236" s="239"/>
      <c r="P236" s="239"/>
      <c r="Q236" s="239"/>
      <c r="R236" s="239"/>
      <c r="S236" s="239"/>
      <c r="T236" s="240"/>
      <c r="U236" s="13"/>
      <c r="V236" s="13"/>
      <c r="W236" s="13"/>
      <c r="X236" s="13"/>
      <c r="Y236" s="13"/>
      <c r="Z236" s="13"/>
      <c r="AA236" s="13"/>
      <c r="AB236" s="13"/>
      <c r="AC236" s="13"/>
      <c r="AD236" s="13"/>
      <c r="AE236" s="13"/>
      <c r="AT236" s="241" t="s">
        <v>250</v>
      </c>
      <c r="AU236" s="241" t="s">
        <v>153</v>
      </c>
      <c r="AV236" s="13" t="s">
        <v>153</v>
      </c>
      <c r="AW236" s="13" t="s">
        <v>34</v>
      </c>
      <c r="AX236" s="13" t="s">
        <v>85</v>
      </c>
      <c r="AY236" s="241" t="s">
        <v>145</v>
      </c>
    </row>
    <row r="237" s="2" customFormat="1" ht="24.15" customHeight="1">
      <c r="A237" s="37"/>
      <c r="B237" s="38"/>
      <c r="C237" s="217" t="s">
        <v>419</v>
      </c>
      <c r="D237" s="217" t="s">
        <v>148</v>
      </c>
      <c r="E237" s="218" t="s">
        <v>420</v>
      </c>
      <c r="F237" s="219" t="s">
        <v>421</v>
      </c>
      <c r="G237" s="220" t="s">
        <v>331</v>
      </c>
      <c r="H237" s="221">
        <v>5</v>
      </c>
      <c r="I237" s="222"/>
      <c r="J237" s="223">
        <f>ROUND(I237*H237,2)</f>
        <v>0</v>
      </c>
      <c r="K237" s="219" t="s">
        <v>1</v>
      </c>
      <c r="L237" s="43"/>
      <c r="M237" s="224" t="s">
        <v>1</v>
      </c>
      <c r="N237" s="225" t="s">
        <v>44</v>
      </c>
      <c r="O237" s="90"/>
      <c r="P237" s="226">
        <f>O237*H237</f>
        <v>0</v>
      </c>
      <c r="Q237" s="226">
        <v>0.00024571</v>
      </c>
      <c r="R237" s="226">
        <f>Q237*H237</f>
        <v>0.0012285500000000001</v>
      </c>
      <c r="S237" s="226">
        <v>0</v>
      </c>
      <c r="T237" s="227">
        <f>S237*H237</f>
        <v>0</v>
      </c>
      <c r="U237" s="37"/>
      <c r="V237" s="37"/>
      <c r="W237" s="37"/>
      <c r="X237" s="37"/>
      <c r="Y237" s="37"/>
      <c r="Z237" s="37"/>
      <c r="AA237" s="37"/>
      <c r="AB237" s="37"/>
      <c r="AC237" s="37"/>
      <c r="AD237" s="37"/>
      <c r="AE237" s="37"/>
      <c r="AR237" s="228" t="s">
        <v>207</v>
      </c>
      <c r="AT237" s="228" t="s">
        <v>148</v>
      </c>
      <c r="AU237" s="228" t="s">
        <v>153</v>
      </c>
      <c r="AY237" s="16" t="s">
        <v>145</v>
      </c>
      <c r="BE237" s="229">
        <f>IF(N237="základní",J237,0)</f>
        <v>0</v>
      </c>
      <c r="BF237" s="229">
        <f>IF(N237="snížená",J237,0)</f>
        <v>0</v>
      </c>
      <c r="BG237" s="229">
        <f>IF(N237="zákl. přenesená",J237,0)</f>
        <v>0</v>
      </c>
      <c r="BH237" s="229">
        <f>IF(N237="sníž. přenesená",J237,0)</f>
        <v>0</v>
      </c>
      <c r="BI237" s="229">
        <f>IF(N237="nulová",J237,0)</f>
        <v>0</v>
      </c>
      <c r="BJ237" s="16" t="s">
        <v>153</v>
      </c>
      <c r="BK237" s="229">
        <f>ROUND(I237*H237,2)</f>
        <v>0</v>
      </c>
      <c r="BL237" s="16" t="s">
        <v>207</v>
      </c>
      <c r="BM237" s="228" t="s">
        <v>422</v>
      </c>
    </row>
    <row r="238" s="13" customFormat="1">
      <c r="A238" s="13"/>
      <c r="B238" s="230"/>
      <c r="C238" s="231"/>
      <c r="D238" s="232" t="s">
        <v>250</v>
      </c>
      <c r="E238" s="233" t="s">
        <v>1</v>
      </c>
      <c r="F238" s="234" t="s">
        <v>163</v>
      </c>
      <c r="G238" s="231"/>
      <c r="H238" s="235">
        <v>5</v>
      </c>
      <c r="I238" s="236"/>
      <c r="J238" s="231"/>
      <c r="K238" s="231"/>
      <c r="L238" s="237"/>
      <c r="M238" s="238"/>
      <c r="N238" s="239"/>
      <c r="O238" s="239"/>
      <c r="P238" s="239"/>
      <c r="Q238" s="239"/>
      <c r="R238" s="239"/>
      <c r="S238" s="239"/>
      <c r="T238" s="240"/>
      <c r="U238" s="13"/>
      <c r="V238" s="13"/>
      <c r="W238" s="13"/>
      <c r="X238" s="13"/>
      <c r="Y238" s="13"/>
      <c r="Z238" s="13"/>
      <c r="AA238" s="13"/>
      <c r="AB238" s="13"/>
      <c r="AC238" s="13"/>
      <c r="AD238" s="13"/>
      <c r="AE238" s="13"/>
      <c r="AT238" s="241" t="s">
        <v>250</v>
      </c>
      <c r="AU238" s="241" t="s">
        <v>153</v>
      </c>
      <c r="AV238" s="13" t="s">
        <v>153</v>
      </c>
      <c r="AW238" s="13" t="s">
        <v>34</v>
      </c>
      <c r="AX238" s="13" t="s">
        <v>78</v>
      </c>
      <c r="AY238" s="241" t="s">
        <v>145</v>
      </c>
    </row>
    <row r="239" s="14" customFormat="1">
      <c r="A239" s="14"/>
      <c r="B239" s="242"/>
      <c r="C239" s="243"/>
      <c r="D239" s="232" t="s">
        <v>250</v>
      </c>
      <c r="E239" s="244" t="s">
        <v>1</v>
      </c>
      <c r="F239" s="245" t="s">
        <v>255</v>
      </c>
      <c r="G239" s="243"/>
      <c r="H239" s="246">
        <v>5</v>
      </c>
      <c r="I239" s="247"/>
      <c r="J239" s="243"/>
      <c r="K239" s="243"/>
      <c r="L239" s="248"/>
      <c r="M239" s="249"/>
      <c r="N239" s="250"/>
      <c r="O239" s="250"/>
      <c r="P239" s="250"/>
      <c r="Q239" s="250"/>
      <c r="R239" s="250"/>
      <c r="S239" s="250"/>
      <c r="T239" s="251"/>
      <c r="U239" s="14"/>
      <c r="V239" s="14"/>
      <c r="W239" s="14"/>
      <c r="X239" s="14"/>
      <c r="Y239" s="14"/>
      <c r="Z239" s="14"/>
      <c r="AA239" s="14"/>
      <c r="AB239" s="14"/>
      <c r="AC239" s="14"/>
      <c r="AD239" s="14"/>
      <c r="AE239" s="14"/>
      <c r="AT239" s="252" t="s">
        <v>250</v>
      </c>
      <c r="AU239" s="252" t="s">
        <v>153</v>
      </c>
      <c r="AV239" s="14" t="s">
        <v>152</v>
      </c>
      <c r="AW239" s="14" t="s">
        <v>34</v>
      </c>
      <c r="AX239" s="14" t="s">
        <v>85</v>
      </c>
      <c r="AY239" s="252" t="s">
        <v>145</v>
      </c>
    </row>
    <row r="240" s="2" customFormat="1" ht="24.15" customHeight="1">
      <c r="A240" s="37"/>
      <c r="B240" s="38"/>
      <c r="C240" s="217" t="s">
        <v>423</v>
      </c>
      <c r="D240" s="217" t="s">
        <v>148</v>
      </c>
      <c r="E240" s="218" t="s">
        <v>424</v>
      </c>
      <c r="F240" s="219" t="s">
        <v>425</v>
      </c>
      <c r="G240" s="220" t="s">
        <v>411</v>
      </c>
      <c r="H240" s="268"/>
      <c r="I240" s="222"/>
      <c r="J240" s="223">
        <f>ROUND(I240*H240,2)</f>
        <v>0</v>
      </c>
      <c r="K240" s="219" t="s">
        <v>1</v>
      </c>
      <c r="L240" s="43"/>
      <c r="M240" s="224" t="s">
        <v>1</v>
      </c>
      <c r="N240" s="225" t="s">
        <v>44</v>
      </c>
      <c r="O240" s="90"/>
      <c r="P240" s="226">
        <f>O240*H240</f>
        <v>0</v>
      </c>
      <c r="Q240" s="226">
        <v>0</v>
      </c>
      <c r="R240" s="226">
        <f>Q240*H240</f>
        <v>0</v>
      </c>
      <c r="S240" s="226">
        <v>0</v>
      </c>
      <c r="T240" s="227">
        <f>S240*H240</f>
        <v>0</v>
      </c>
      <c r="U240" s="37"/>
      <c r="V240" s="37"/>
      <c r="W240" s="37"/>
      <c r="X240" s="37"/>
      <c r="Y240" s="37"/>
      <c r="Z240" s="37"/>
      <c r="AA240" s="37"/>
      <c r="AB240" s="37"/>
      <c r="AC240" s="37"/>
      <c r="AD240" s="37"/>
      <c r="AE240" s="37"/>
      <c r="AR240" s="228" t="s">
        <v>207</v>
      </c>
      <c r="AT240" s="228" t="s">
        <v>148</v>
      </c>
      <c r="AU240" s="228" t="s">
        <v>153</v>
      </c>
      <c r="AY240" s="16" t="s">
        <v>145</v>
      </c>
      <c r="BE240" s="229">
        <f>IF(N240="základní",J240,0)</f>
        <v>0</v>
      </c>
      <c r="BF240" s="229">
        <f>IF(N240="snížená",J240,0)</f>
        <v>0</v>
      </c>
      <c r="BG240" s="229">
        <f>IF(N240="zákl. přenesená",J240,0)</f>
        <v>0</v>
      </c>
      <c r="BH240" s="229">
        <f>IF(N240="sníž. přenesená",J240,0)</f>
        <v>0</v>
      </c>
      <c r="BI240" s="229">
        <f>IF(N240="nulová",J240,0)</f>
        <v>0</v>
      </c>
      <c r="BJ240" s="16" t="s">
        <v>153</v>
      </c>
      <c r="BK240" s="229">
        <f>ROUND(I240*H240,2)</f>
        <v>0</v>
      </c>
      <c r="BL240" s="16" t="s">
        <v>207</v>
      </c>
      <c r="BM240" s="228" t="s">
        <v>426</v>
      </c>
    </row>
    <row r="241" s="12" customFormat="1" ht="22.8" customHeight="1">
      <c r="A241" s="12"/>
      <c r="B241" s="201"/>
      <c r="C241" s="202"/>
      <c r="D241" s="203" t="s">
        <v>77</v>
      </c>
      <c r="E241" s="215" t="s">
        <v>427</v>
      </c>
      <c r="F241" s="215" t="s">
        <v>428</v>
      </c>
      <c r="G241" s="202"/>
      <c r="H241" s="202"/>
      <c r="I241" s="205"/>
      <c r="J241" s="216">
        <f>BK241</f>
        <v>0</v>
      </c>
      <c r="K241" s="202"/>
      <c r="L241" s="207"/>
      <c r="M241" s="208"/>
      <c r="N241" s="209"/>
      <c r="O241" s="209"/>
      <c r="P241" s="210">
        <f>SUM(P242:P244)</f>
        <v>0</v>
      </c>
      <c r="Q241" s="209"/>
      <c r="R241" s="210">
        <f>SUM(R242:R244)</f>
        <v>0.16752</v>
      </c>
      <c r="S241" s="209"/>
      <c r="T241" s="211">
        <f>SUM(T242:T244)</f>
        <v>0.10067400000000001</v>
      </c>
      <c r="U241" s="12"/>
      <c r="V241" s="12"/>
      <c r="W241" s="12"/>
      <c r="X241" s="12"/>
      <c r="Y241" s="12"/>
      <c r="Z241" s="12"/>
      <c r="AA241" s="12"/>
      <c r="AB241" s="12"/>
      <c r="AC241" s="12"/>
      <c r="AD241" s="12"/>
      <c r="AE241" s="12"/>
      <c r="AR241" s="212" t="s">
        <v>153</v>
      </c>
      <c r="AT241" s="213" t="s">
        <v>77</v>
      </c>
      <c r="AU241" s="213" t="s">
        <v>85</v>
      </c>
      <c r="AY241" s="212" t="s">
        <v>145</v>
      </c>
      <c r="BK241" s="214">
        <f>SUM(BK242:BK244)</f>
        <v>0</v>
      </c>
    </row>
    <row r="242" s="2" customFormat="1" ht="16.5" customHeight="1">
      <c r="A242" s="37"/>
      <c r="B242" s="38"/>
      <c r="C242" s="217" t="s">
        <v>429</v>
      </c>
      <c r="D242" s="217" t="s">
        <v>148</v>
      </c>
      <c r="E242" s="218" t="s">
        <v>430</v>
      </c>
      <c r="F242" s="219" t="s">
        <v>431</v>
      </c>
      <c r="G242" s="220" t="s">
        <v>151</v>
      </c>
      <c r="H242" s="221">
        <v>4.2300000000000004</v>
      </c>
      <c r="I242" s="222"/>
      <c r="J242" s="223">
        <f>ROUND(I242*H242,2)</f>
        <v>0</v>
      </c>
      <c r="K242" s="219" t="s">
        <v>1</v>
      </c>
      <c r="L242" s="43"/>
      <c r="M242" s="224" t="s">
        <v>1</v>
      </c>
      <c r="N242" s="225" t="s">
        <v>44</v>
      </c>
      <c r="O242" s="90"/>
      <c r="P242" s="226">
        <f>O242*H242</f>
        <v>0</v>
      </c>
      <c r="Q242" s="226">
        <v>0</v>
      </c>
      <c r="R242" s="226">
        <f>Q242*H242</f>
        <v>0</v>
      </c>
      <c r="S242" s="226">
        <v>0.023800000000000002</v>
      </c>
      <c r="T242" s="227">
        <f>S242*H242</f>
        <v>0.10067400000000001</v>
      </c>
      <c r="U242" s="37"/>
      <c r="V242" s="37"/>
      <c r="W242" s="37"/>
      <c r="X242" s="37"/>
      <c r="Y242" s="37"/>
      <c r="Z242" s="37"/>
      <c r="AA242" s="37"/>
      <c r="AB242" s="37"/>
      <c r="AC242" s="37"/>
      <c r="AD242" s="37"/>
      <c r="AE242" s="37"/>
      <c r="AR242" s="228" t="s">
        <v>207</v>
      </c>
      <c r="AT242" s="228" t="s">
        <v>148</v>
      </c>
      <c r="AU242" s="228" t="s">
        <v>153</v>
      </c>
      <c r="AY242" s="16" t="s">
        <v>145</v>
      </c>
      <c r="BE242" s="229">
        <f>IF(N242="základní",J242,0)</f>
        <v>0</v>
      </c>
      <c r="BF242" s="229">
        <f>IF(N242="snížená",J242,0)</f>
        <v>0</v>
      </c>
      <c r="BG242" s="229">
        <f>IF(N242="zákl. přenesená",J242,0)</f>
        <v>0</v>
      </c>
      <c r="BH242" s="229">
        <f>IF(N242="sníž. přenesená",J242,0)</f>
        <v>0</v>
      </c>
      <c r="BI242" s="229">
        <f>IF(N242="nulová",J242,0)</f>
        <v>0</v>
      </c>
      <c r="BJ242" s="16" t="s">
        <v>153</v>
      </c>
      <c r="BK242" s="229">
        <f>ROUND(I242*H242,2)</f>
        <v>0</v>
      </c>
      <c r="BL242" s="16" t="s">
        <v>207</v>
      </c>
      <c r="BM242" s="228" t="s">
        <v>432</v>
      </c>
    </row>
    <row r="243" s="2" customFormat="1" ht="37.8" customHeight="1">
      <c r="A243" s="37"/>
      <c r="B243" s="38"/>
      <c r="C243" s="217" t="s">
        <v>433</v>
      </c>
      <c r="D243" s="217" t="s">
        <v>148</v>
      </c>
      <c r="E243" s="218" t="s">
        <v>434</v>
      </c>
      <c r="F243" s="219" t="s">
        <v>435</v>
      </c>
      <c r="G243" s="220" t="s">
        <v>331</v>
      </c>
      <c r="H243" s="221">
        <v>4</v>
      </c>
      <c r="I243" s="222"/>
      <c r="J243" s="223">
        <f>ROUND(I243*H243,2)</f>
        <v>0</v>
      </c>
      <c r="K243" s="219" t="s">
        <v>1</v>
      </c>
      <c r="L243" s="43"/>
      <c r="M243" s="224" t="s">
        <v>1</v>
      </c>
      <c r="N243" s="225" t="s">
        <v>44</v>
      </c>
      <c r="O243" s="90"/>
      <c r="P243" s="226">
        <f>O243*H243</f>
        <v>0</v>
      </c>
      <c r="Q243" s="226">
        <v>0.041880000000000001</v>
      </c>
      <c r="R243" s="226">
        <f>Q243*H243</f>
        <v>0.16752</v>
      </c>
      <c r="S243" s="226">
        <v>0</v>
      </c>
      <c r="T243" s="227">
        <f>S243*H243</f>
        <v>0</v>
      </c>
      <c r="U243" s="37"/>
      <c r="V243" s="37"/>
      <c r="W243" s="37"/>
      <c r="X243" s="37"/>
      <c r="Y243" s="37"/>
      <c r="Z243" s="37"/>
      <c r="AA243" s="37"/>
      <c r="AB243" s="37"/>
      <c r="AC243" s="37"/>
      <c r="AD243" s="37"/>
      <c r="AE243" s="37"/>
      <c r="AR243" s="228" t="s">
        <v>207</v>
      </c>
      <c r="AT243" s="228" t="s">
        <v>148</v>
      </c>
      <c r="AU243" s="228" t="s">
        <v>153</v>
      </c>
      <c r="AY243" s="16" t="s">
        <v>145</v>
      </c>
      <c r="BE243" s="229">
        <f>IF(N243="základní",J243,0)</f>
        <v>0</v>
      </c>
      <c r="BF243" s="229">
        <f>IF(N243="snížená",J243,0)</f>
        <v>0</v>
      </c>
      <c r="BG243" s="229">
        <f>IF(N243="zákl. přenesená",J243,0)</f>
        <v>0</v>
      </c>
      <c r="BH243" s="229">
        <f>IF(N243="sníž. přenesená",J243,0)</f>
        <v>0</v>
      </c>
      <c r="BI243" s="229">
        <f>IF(N243="nulová",J243,0)</f>
        <v>0</v>
      </c>
      <c r="BJ243" s="16" t="s">
        <v>153</v>
      </c>
      <c r="BK243" s="229">
        <f>ROUND(I243*H243,2)</f>
        <v>0</v>
      </c>
      <c r="BL243" s="16" t="s">
        <v>207</v>
      </c>
      <c r="BM243" s="228" t="s">
        <v>436</v>
      </c>
    </row>
    <row r="244" s="2" customFormat="1" ht="24.15" customHeight="1">
      <c r="A244" s="37"/>
      <c r="B244" s="38"/>
      <c r="C244" s="217" t="s">
        <v>437</v>
      </c>
      <c r="D244" s="217" t="s">
        <v>148</v>
      </c>
      <c r="E244" s="218" t="s">
        <v>438</v>
      </c>
      <c r="F244" s="219" t="s">
        <v>439</v>
      </c>
      <c r="G244" s="220" t="s">
        <v>232</v>
      </c>
      <c r="H244" s="221">
        <v>0.17199999999999999</v>
      </c>
      <c r="I244" s="222"/>
      <c r="J244" s="223">
        <f>ROUND(I244*H244,2)</f>
        <v>0</v>
      </c>
      <c r="K244" s="219" t="s">
        <v>1</v>
      </c>
      <c r="L244" s="43"/>
      <c r="M244" s="224" t="s">
        <v>1</v>
      </c>
      <c r="N244" s="225" t="s">
        <v>44</v>
      </c>
      <c r="O244" s="90"/>
      <c r="P244" s="226">
        <f>O244*H244</f>
        <v>0</v>
      </c>
      <c r="Q244" s="226">
        <v>0</v>
      </c>
      <c r="R244" s="226">
        <f>Q244*H244</f>
        <v>0</v>
      </c>
      <c r="S244" s="226">
        <v>0</v>
      </c>
      <c r="T244" s="227">
        <f>S244*H244</f>
        <v>0</v>
      </c>
      <c r="U244" s="37"/>
      <c r="V244" s="37"/>
      <c r="W244" s="37"/>
      <c r="X244" s="37"/>
      <c r="Y244" s="37"/>
      <c r="Z244" s="37"/>
      <c r="AA244" s="37"/>
      <c r="AB244" s="37"/>
      <c r="AC244" s="37"/>
      <c r="AD244" s="37"/>
      <c r="AE244" s="37"/>
      <c r="AR244" s="228" t="s">
        <v>207</v>
      </c>
      <c r="AT244" s="228" t="s">
        <v>148</v>
      </c>
      <c r="AU244" s="228" t="s">
        <v>153</v>
      </c>
      <c r="AY244" s="16" t="s">
        <v>145</v>
      </c>
      <c r="BE244" s="229">
        <f>IF(N244="základní",J244,0)</f>
        <v>0</v>
      </c>
      <c r="BF244" s="229">
        <f>IF(N244="snížená",J244,0)</f>
        <v>0</v>
      </c>
      <c r="BG244" s="229">
        <f>IF(N244="zákl. přenesená",J244,0)</f>
        <v>0</v>
      </c>
      <c r="BH244" s="229">
        <f>IF(N244="sníž. přenesená",J244,0)</f>
        <v>0</v>
      </c>
      <c r="BI244" s="229">
        <f>IF(N244="nulová",J244,0)</f>
        <v>0</v>
      </c>
      <c r="BJ244" s="16" t="s">
        <v>153</v>
      </c>
      <c r="BK244" s="229">
        <f>ROUND(I244*H244,2)</f>
        <v>0</v>
      </c>
      <c r="BL244" s="16" t="s">
        <v>207</v>
      </c>
      <c r="BM244" s="228" t="s">
        <v>440</v>
      </c>
    </row>
    <row r="245" s="12" customFormat="1" ht="22.8" customHeight="1">
      <c r="A245" s="12"/>
      <c r="B245" s="201"/>
      <c r="C245" s="202"/>
      <c r="D245" s="203" t="s">
        <v>77</v>
      </c>
      <c r="E245" s="215" t="s">
        <v>441</v>
      </c>
      <c r="F245" s="215" t="s">
        <v>442</v>
      </c>
      <c r="G245" s="202"/>
      <c r="H245" s="202"/>
      <c r="I245" s="205"/>
      <c r="J245" s="216">
        <f>BK245</f>
        <v>0</v>
      </c>
      <c r="K245" s="202"/>
      <c r="L245" s="207"/>
      <c r="M245" s="208"/>
      <c r="N245" s="209"/>
      <c r="O245" s="209"/>
      <c r="P245" s="210">
        <f>P246</f>
        <v>0</v>
      </c>
      <c r="Q245" s="209"/>
      <c r="R245" s="210">
        <f>R246</f>
        <v>0</v>
      </c>
      <c r="S245" s="209"/>
      <c r="T245" s="211">
        <f>T246</f>
        <v>0</v>
      </c>
      <c r="U245" s="12"/>
      <c r="V245" s="12"/>
      <c r="W245" s="12"/>
      <c r="X245" s="12"/>
      <c r="Y245" s="12"/>
      <c r="Z245" s="12"/>
      <c r="AA245" s="12"/>
      <c r="AB245" s="12"/>
      <c r="AC245" s="12"/>
      <c r="AD245" s="12"/>
      <c r="AE245" s="12"/>
      <c r="AR245" s="212" t="s">
        <v>153</v>
      </c>
      <c r="AT245" s="213" t="s">
        <v>77</v>
      </c>
      <c r="AU245" s="213" t="s">
        <v>85</v>
      </c>
      <c r="AY245" s="212" t="s">
        <v>145</v>
      </c>
      <c r="BK245" s="214">
        <f>BK246</f>
        <v>0</v>
      </c>
    </row>
    <row r="246" s="2" customFormat="1" ht="16.5" customHeight="1">
      <c r="A246" s="37"/>
      <c r="B246" s="38"/>
      <c r="C246" s="217" t="s">
        <v>443</v>
      </c>
      <c r="D246" s="217" t="s">
        <v>148</v>
      </c>
      <c r="E246" s="218" t="s">
        <v>444</v>
      </c>
      <c r="F246" s="219" t="s">
        <v>445</v>
      </c>
      <c r="G246" s="220" t="s">
        <v>302</v>
      </c>
      <c r="H246" s="221">
        <v>2</v>
      </c>
      <c r="I246" s="222"/>
      <c r="J246" s="223">
        <f>ROUND(I246*H246,2)</f>
        <v>0</v>
      </c>
      <c r="K246" s="219" t="s">
        <v>1</v>
      </c>
      <c r="L246" s="43"/>
      <c r="M246" s="224" t="s">
        <v>1</v>
      </c>
      <c r="N246" s="225" t="s">
        <v>44</v>
      </c>
      <c r="O246" s="90"/>
      <c r="P246" s="226">
        <f>O246*H246</f>
        <v>0</v>
      </c>
      <c r="Q246" s="226">
        <v>0</v>
      </c>
      <c r="R246" s="226">
        <f>Q246*H246</f>
        <v>0</v>
      </c>
      <c r="S246" s="226">
        <v>0</v>
      </c>
      <c r="T246" s="227">
        <f>S246*H246</f>
        <v>0</v>
      </c>
      <c r="U246" s="37"/>
      <c r="V246" s="37"/>
      <c r="W246" s="37"/>
      <c r="X246" s="37"/>
      <c r="Y246" s="37"/>
      <c r="Z246" s="37"/>
      <c r="AA246" s="37"/>
      <c r="AB246" s="37"/>
      <c r="AC246" s="37"/>
      <c r="AD246" s="37"/>
      <c r="AE246" s="37"/>
      <c r="AR246" s="228" t="s">
        <v>207</v>
      </c>
      <c r="AT246" s="228" t="s">
        <v>148</v>
      </c>
      <c r="AU246" s="228" t="s">
        <v>153</v>
      </c>
      <c r="AY246" s="16" t="s">
        <v>145</v>
      </c>
      <c r="BE246" s="229">
        <f>IF(N246="základní",J246,0)</f>
        <v>0</v>
      </c>
      <c r="BF246" s="229">
        <f>IF(N246="snížená",J246,0)</f>
        <v>0</v>
      </c>
      <c r="BG246" s="229">
        <f>IF(N246="zákl. přenesená",J246,0)</f>
        <v>0</v>
      </c>
      <c r="BH246" s="229">
        <f>IF(N246="sníž. přenesená",J246,0)</f>
        <v>0</v>
      </c>
      <c r="BI246" s="229">
        <f>IF(N246="nulová",J246,0)</f>
        <v>0</v>
      </c>
      <c r="BJ246" s="16" t="s">
        <v>153</v>
      </c>
      <c r="BK246" s="229">
        <f>ROUND(I246*H246,2)</f>
        <v>0</v>
      </c>
      <c r="BL246" s="16" t="s">
        <v>207</v>
      </c>
      <c r="BM246" s="228" t="s">
        <v>446</v>
      </c>
    </row>
    <row r="247" s="12" customFormat="1" ht="22.8" customHeight="1">
      <c r="A247" s="12"/>
      <c r="B247" s="201"/>
      <c r="C247" s="202"/>
      <c r="D247" s="203" t="s">
        <v>77</v>
      </c>
      <c r="E247" s="215" t="s">
        <v>447</v>
      </c>
      <c r="F247" s="215" t="s">
        <v>448</v>
      </c>
      <c r="G247" s="202"/>
      <c r="H247" s="202"/>
      <c r="I247" s="205"/>
      <c r="J247" s="216">
        <f>BK247</f>
        <v>0</v>
      </c>
      <c r="K247" s="202"/>
      <c r="L247" s="207"/>
      <c r="M247" s="208"/>
      <c r="N247" s="209"/>
      <c r="O247" s="209"/>
      <c r="P247" s="210">
        <f>SUM(P248:P254)</f>
        <v>0</v>
      </c>
      <c r="Q247" s="209"/>
      <c r="R247" s="210">
        <f>SUM(R248:R254)</f>
        <v>0.00044999999999999999</v>
      </c>
      <c r="S247" s="209"/>
      <c r="T247" s="211">
        <f>SUM(T248:T254)</f>
        <v>0</v>
      </c>
      <c r="U247" s="12"/>
      <c r="V247" s="12"/>
      <c r="W247" s="12"/>
      <c r="X247" s="12"/>
      <c r="Y247" s="12"/>
      <c r="Z247" s="12"/>
      <c r="AA247" s="12"/>
      <c r="AB247" s="12"/>
      <c r="AC247" s="12"/>
      <c r="AD247" s="12"/>
      <c r="AE247" s="12"/>
      <c r="AR247" s="212" t="s">
        <v>153</v>
      </c>
      <c r="AT247" s="213" t="s">
        <v>77</v>
      </c>
      <c r="AU247" s="213" t="s">
        <v>85</v>
      </c>
      <c r="AY247" s="212" t="s">
        <v>145</v>
      </c>
      <c r="BK247" s="214">
        <f>SUM(BK248:BK254)</f>
        <v>0</v>
      </c>
    </row>
    <row r="248" s="2" customFormat="1" ht="16.5" customHeight="1">
      <c r="A248" s="37"/>
      <c r="B248" s="38"/>
      <c r="C248" s="217" t="s">
        <v>449</v>
      </c>
      <c r="D248" s="217" t="s">
        <v>148</v>
      </c>
      <c r="E248" s="218" t="s">
        <v>450</v>
      </c>
      <c r="F248" s="219" t="s">
        <v>451</v>
      </c>
      <c r="G248" s="220" t="s">
        <v>293</v>
      </c>
      <c r="H248" s="221">
        <v>1</v>
      </c>
      <c r="I248" s="222"/>
      <c r="J248" s="223">
        <f>ROUND(I248*H248,2)</f>
        <v>0</v>
      </c>
      <c r="K248" s="219" t="s">
        <v>1</v>
      </c>
      <c r="L248" s="43"/>
      <c r="M248" s="224" t="s">
        <v>1</v>
      </c>
      <c r="N248" s="225" t="s">
        <v>44</v>
      </c>
      <c r="O248" s="90"/>
      <c r="P248" s="226">
        <f>O248*H248</f>
        <v>0</v>
      </c>
      <c r="Q248" s="226">
        <v>0</v>
      </c>
      <c r="R248" s="226">
        <f>Q248*H248</f>
        <v>0</v>
      </c>
      <c r="S248" s="226">
        <v>0</v>
      </c>
      <c r="T248" s="227">
        <f>S248*H248</f>
        <v>0</v>
      </c>
      <c r="U248" s="37"/>
      <c r="V248" s="37"/>
      <c r="W248" s="37"/>
      <c r="X248" s="37"/>
      <c r="Y248" s="37"/>
      <c r="Z248" s="37"/>
      <c r="AA248" s="37"/>
      <c r="AB248" s="37"/>
      <c r="AC248" s="37"/>
      <c r="AD248" s="37"/>
      <c r="AE248" s="37"/>
      <c r="AR248" s="228" t="s">
        <v>207</v>
      </c>
      <c r="AT248" s="228" t="s">
        <v>148</v>
      </c>
      <c r="AU248" s="228" t="s">
        <v>153</v>
      </c>
      <c r="AY248" s="16" t="s">
        <v>145</v>
      </c>
      <c r="BE248" s="229">
        <f>IF(N248="základní",J248,0)</f>
        <v>0</v>
      </c>
      <c r="BF248" s="229">
        <f>IF(N248="snížená",J248,0)</f>
        <v>0</v>
      </c>
      <c r="BG248" s="229">
        <f>IF(N248="zákl. přenesená",J248,0)</f>
        <v>0</v>
      </c>
      <c r="BH248" s="229">
        <f>IF(N248="sníž. přenesená",J248,0)</f>
        <v>0</v>
      </c>
      <c r="BI248" s="229">
        <f>IF(N248="nulová",J248,0)</f>
        <v>0</v>
      </c>
      <c r="BJ248" s="16" t="s">
        <v>153</v>
      </c>
      <c r="BK248" s="229">
        <f>ROUND(I248*H248,2)</f>
        <v>0</v>
      </c>
      <c r="BL248" s="16" t="s">
        <v>207</v>
      </c>
      <c r="BM248" s="228" t="s">
        <v>452</v>
      </c>
    </row>
    <row r="249" s="13" customFormat="1">
      <c r="A249" s="13"/>
      <c r="B249" s="230"/>
      <c r="C249" s="231"/>
      <c r="D249" s="232" t="s">
        <v>250</v>
      </c>
      <c r="E249" s="233" t="s">
        <v>1</v>
      </c>
      <c r="F249" s="234" t="s">
        <v>85</v>
      </c>
      <c r="G249" s="231"/>
      <c r="H249" s="235">
        <v>1</v>
      </c>
      <c r="I249" s="236"/>
      <c r="J249" s="231"/>
      <c r="K249" s="231"/>
      <c r="L249" s="237"/>
      <c r="M249" s="238"/>
      <c r="N249" s="239"/>
      <c r="O249" s="239"/>
      <c r="P249" s="239"/>
      <c r="Q249" s="239"/>
      <c r="R249" s="239"/>
      <c r="S249" s="239"/>
      <c r="T249" s="240"/>
      <c r="U249" s="13"/>
      <c r="V249" s="13"/>
      <c r="W249" s="13"/>
      <c r="X249" s="13"/>
      <c r="Y249" s="13"/>
      <c r="Z249" s="13"/>
      <c r="AA249" s="13"/>
      <c r="AB249" s="13"/>
      <c r="AC249" s="13"/>
      <c r="AD249" s="13"/>
      <c r="AE249" s="13"/>
      <c r="AT249" s="241" t="s">
        <v>250</v>
      </c>
      <c r="AU249" s="241" t="s">
        <v>153</v>
      </c>
      <c r="AV249" s="13" t="s">
        <v>153</v>
      </c>
      <c r="AW249" s="13" t="s">
        <v>34</v>
      </c>
      <c r="AX249" s="13" t="s">
        <v>85</v>
      </c>
      <c r="AY249" s="241" t="s">
        <v>145</v>
      </c>
    </row>
    <row r="250" s="2" customFormat="1" ht="21.75" customHeight="1">
      <c r="A250" s="37"/>
      <c r="B250" s="38"/>
      <c r="C250" s="217" t="s">
        <v>453</v>
      </c>
      <c r="D250" s="217" t="s">
        <v>148</v>
      </c>
      <c r="E250" s="218" t="s">
        <v>454</v>
      </c>
      <c r="F250" s="219" t="s">
        <v>455</v>
      </c>
      <c r="G250" s="220" t="s">
        <v>331</v>
      </c>
      <c r="H250" s="221">
        <v>1</v>
      </c>
      <c r="I250" s="222"/>
      <c r="J250" s="223">
        <f>ROUND(I250*H250,2)</f>
        <v>0</v>
      </c>
      <c r="K250" s="219" t="s">
        <v>1</v>
      </c>
      <c r="L250" s="43"/>
      <c r="M250" s="224" t="s">
        <v>1</v>
      </c>
      <c r="N250" s="225" t="s">
        <v>44</v>
      </c>
      <c r="O250" s="90"/>
      <c r="P250" s="226">
        <f>O250*H250</f>
        <v>0</v>
      </c>
      <c r="Q250" s="226">
        <v>0</v>
      </c>
      <c r="R250" s="226">
        <f>Q250*H250</f>
        <v>0</v>
      </c>
      <c r="S250" s="226">
        <v>0</v>
      </c>
      <c r="T250" s="227">
        <f>S250*H250</f>
        <v>0</v>
      </c>
      <c r="U250" s="37"/>
      <c r="V250" s="37"/>
      <c r="W250" s="37"/>
      <c r="X250" s="37"/>
      <c r="Y250" s="37"/>
      <c r="Z250" s="37"/>
      <c r="AA250" s="37"/>
      <c r="AB250" s="37"/>
      <c r="AC250" s="37"/>
      <c r="AD250" s="37"/>
      <c r="AE250" s="37"/>
      <c r="AR250" s="228" t="s">
        <v>152</v>
      </c>
      <c r="AT250" s="228" t="s">
        <v>148</v>
      </c>
      <c r="AU250" s="228" t="s">
        <v>153</v>
      </c>
      <c r="AY250" s="16" t="s">
        <v>145</v>
      </c>
      <c r="BE250" s="229">
        <f>IF(N250="základní",J250,0)</f>
        <v>0</v>
      </c>
      <c r="BF250" s="229">
        <f>IF(N250="snížená",J250,0)</f>
        <v>0</v>
      </c>
      <c r="BG250" s="229">
        <f>IF(N250="zákl. přenesená",J250,0)</f>
        <v>0</v>
      </c>
      <c r="BH250" s="229">
        <f>IF(N250="sníž. přenesená",J250,0)</f>
        <v>0</v>
      </c>
      <c r="BI250" s="229">
        <f>IF(N250="nulová",J250,0)</f>
        <v>0</v>
      </c>
      <c r="BJ250" s="16" t="s">
        <v>153</v>
      </c>
      <c r="BK250" s="229">
        <f>ROUND(I250*H250,2)</f>
        <v>0</v>
      </c>
      <c r="BL250" s="16" t="s">
        <v>152</v>
      </c>
      <c r="BM250" s="228" t="s">
        <v>456</v>
      </c>
    </row>
    <row r="251" s="13" customFormat="1">
      <c r="A251" s="13"/>
      <c r="B251" s="230"/>
      <c r="C251" s="231"/>
      <c r="D251" s="232" t="s">
        <v>250</v>
      </c>
      <c r="E251" s="233" t="s">
        <v>1</v>
      </c>
      <c r="F251" s="234" t="s">
        <v>85</v>
      </c>
      <c r="G251" s="231"/>
      <c r="H251" s="235">
        <v>1</v>
      </c>
      <c r="I251" s="236"/>
      <c r="J251" s="231"/>
      <c r="K251" s="231"/>
      <c r="L251" s="237"/>
      <c r="M251" s="238"/>
      <c r="N251" s="239"/>
      <c r="O251" s="239"/>
      <c r="P251" s="239"/>
      <c r="Q251" s="239"/>
      <c r="R251" s="239"/>
      <c r="S251" s="239"/>
      <c r="T251" s="240"/>
      <c r="U251" s="13"/>
      <c r="V251" s="13"/>
      <c r="W251" s="13"/>
      <c r="X251" s="13"/>
      <c r="Y251" s="13"/>
      <c r="Z251" s="13"/>
      <c r="AA251" s="13"/>
      <c r="AB251" s="13"/>
      <c r="AC251" s="13"/>
      <c r="AD251" s="13"/>
      <c r="AE251" s="13"/>
      <c r="AT251" s="241" t="s">
        <v>250</v>
      </c>
      <c r="AU251" s="241" t="s">
        <v>153</v>
      </c>
      <c r="AV251" s="13" t="s">
        <v>153</v>
      </c>
      <c r="AW251" s="13" t="s">
        <v>34</v>
      </c>
      <c r="AX251" s="13" t="s">
        <v>85</v>
      </c>
      <c r="AY251" s="241" t="s">
        <v>145</v>
      </c>
    </row>
    <row r="252" s="2" customFormat="1" ht="16.5" customHeight="1">
      <c r="A252" s="37"/>
      <c r="B252" s="38"/>
      <c r="C252" s="253" t="s">
        <v>457</v>
      </c>
      <c r="D252" s="253" t="s">
        <v>275</v>
      </c>
      <c r="E252" s="254" t="s">
        <v>458</v>
      </c>
      <c r="F252" s="255" t="s">
        <v>459</v>
      </c>
      <c r="G252" s="256" t="s">
        <v>331</v>
      </c>
      <c r="H252" s="257">
        <v>1</v>
      </c>
      <c r="I252" s="258"/>
      <c r="J252" s="259">
        <f>ROUND(I252*H252,2)</f>
        <v>0</v>
      </c>
      <c r="K252" s="255" t="s">
        <v>1</v>
      </c>
      <c r="L252" s="260"/>
      <c r="M252" s="261" t="s">
        <v>1</v>
      </c>
      <c r="N252" s="262" t="s">
        <v>44</v>
      </c>
      <c r="O252" s="90"/>
      <c r="P252" s="226">
        <f>O252*H252</f>
        <v>0</v>
      </c>
      <c r="Q252" s="226">
        <v>0.00044999999999999999</v>
      </c>
      <c r="R252" s="226">
        <f>Q252*H252</f>
        <v>0.00044999999999999999</v>
      </c>
      <c r="S252" s="226">
        <v>0</v>
      </c>
      <c r="T252" s="227">
        <f>S252*H252</f>
        <v>0</v>
      </c>
      <c r="U252" s="37"/>
      <c r="V252" s="37"/>
      <c r="W252" s="37"/>
      <c r="X252" s="37"/>
      <c r="Y252" s="37"/>
      <c r="Z252" s="37"/>
      <c r="AA252" s="37"/>
      <c r="AB252" s="37"/>
      <c r="AC252" s="37"/>
      <c r="AD252" s="37"/>
      <c r="AE252" s="37"/>
      <c r="AR252" s="228" t="s">
        <v>174</v>
      </c>
      <c r="AT252" s="228" t="s">
        <v>275</v>
      </c>
      <c r="AU252" s="228" t="s">
        <v>153</v>
      </c>
      <c r="AY252" s="16" t="s">
        <v>145</v>
      </c>
      <c r="BE252" s="229">
        <f>IF(N252="základní",J252,0)</f>
        <v>0</v>
      </c>
      <c r="BF252" s="229">
        <f>IF(N252="snížená",J252,0)</f>
        <v>0</v>
      </c>
      <c r="BG252" s="229">
        <f>IF(N252="zákl. přenesená",J252,0)</f>
        <v>0</v>
      </c>
      <c r="BH252" s="229">
        <f>IF(N252="sníž. přenesená",J252,0)</f>
        <v>0</v>
      </c>
      <c r="BI252" s="229">
        <f>IF(N252="nulová",J252,0)</f>
        <v>0</v>
      </c>
      <c r="BJ252" s="16" t="s">
        <v>153</v>
      </c>
      <c r="BK252" s="229">
        <f>ROUND(I252*H252,2)</f>
        <v>0</v>
      </c>
      <c r="BL252" s="16" t="s">
        <v>152</v>
      </c>
      <c r="BM252" s="228" t="s">
        <v>460</v>
      </c>
    </row>
    <row r="253" s="13" customFormat="1">
      <c r="A253" s="13"/>
      <c r="B253" s="230"/>
      <c r="C253" s="231"/>
      <c r="D253" s="232" t="s">
        <v>250</v>
      </c>
      <c r="E253" s="233" t="s">
        <v>1</v>
      </c>
      <c r="F253" s="234" t="s">
        <v>85</v>
      </c>
      <c r="G253" s="231"/>
      <c r="H253" s="235">
        <v>1</v>
      </c>
      <c r="I253" s="236"/>
      <c r="J253" s="231"/>
      <c r="K253" s="231"/>
      <c r="L253" s="237"/>
      <c r="M253" s="238"/>
      <c r="N253" s="239"/>
      <c r="O253" s="239"/>
      <c r="P253" s="239"/>
      <c r="Q253" s="239"/>
      <c r="R253" s="239"/>
      <c r="S253" s="239"/>
      <c r="T253" s="240"/>
      <c r="U253" s="13"/>
      <c r="V253" s="13"/>
      <c r="W253" s="13"/>
      <c r="X253" s="13"/>
      <c r="Y253" s="13"/>
      <c r="Z253" s="13"/>
      <c r="AA253" s="13"/>
      <c r="AB253" s="13"/>
      <c r="AC253" s="13"/>
      <c r="AD253" s="13"/>
      <c r="AE253" s="13"/>
      <c r="AT253" s="241" t="s">
        <v>250</v>
      </c>
      <c r="AU253" s="241" t="s">
        <v>153</v>
      </c>
      <c r="AV253" s="13" t="s">
        <v>153</v>
      </c>
      <c r="AW253" s="13" t="s">
        <v>34</v>
      </c>
      <c r="AX253" s="13" t="s">
        <v>85</v>
      </c>
      <c r="AY253" s="241" t="s">
        <v>145</v>
      </c>
    </row>
    <row r="254" s="2" customFormat="1" ht="24.15" customHeight="1">
      <c r="A254" s="37"/>
      <c r="B254" s="38"/>
      <c r="C254" s="217" t="s">
        <v>461</v>
      </c>
      <c r="D254" s="217" t="s">
        <v>148</v>
      </c>
      <c r="E254" s="218" t="s">
        <v>462</v>
      </c>
      <c r="F254" s="219" t="s">
        <v>463</v>
      </c>
      <c r="G254" s="220" t="s">
        <v>411</v>
      </c>
      <c r="H254" s="268"/>
      <c r="I254" s="222"/>
      <c r="J254" s="223">
        <f>ROUND(I254*H254,2)</f>
        <v>0</v>
      </c>
      <c r="K254" s="219" t="s">
        <v>1</v>
      </c>
      <c r="L254" s="43"/>
      <c r="M254" s="224" t="s">
        <v>1</v>
      </c>
      <c r="N254" s="225" t="s">
        <v>44</v>
      </c>
      <c r="O254" s="90"/>
      <c r="P254" s="226">
        <f>O254*H254</f>
        <v>0</v>
      </c>
      <c r="Q254" s="226">
        <v>0</v>
      </c>
      <c r="R254" s="226">
        <f>Q254*H254</f>
        <v>0</v>
      </c>
      <c r="S254" s="226">
        <v>0</v>
      </c>
      <c r="T254" s="227">
        <f>S254*H254</f>
        <v>0</v>
      </c>
      <c r="U254" s="37"/>
      <c r="V254" s="37"/>
      <c r="W254" s="37"/>
      <c r="X254" s="37"/>
      <c r="Y254" s="37"/>
      <c r="Z254" s="37"/>
      <c r="AA254" s="37"/>
      <c r="AB254" s="37"/>
      <c r="AC254" s="37"/>
      <c r="AD254" s="37"/>
      <c r="AE254" s="37"/>
      <c r="AR254" s="228" t="s">
        <v>207</v>
      </c>
      <c r="AT254" s="228" t="s">
        <v>148</v>
      </c>
      <c r="AU254" s="228" t="s">
        <v>153</v>
      </c>
      <c r="AY254" s="16" t="s">
        <v>145</v>
      </c>
      <c r="BE254" s="229">
        <f>IF(N254="základní",J254,0)</f>
        <v>0</v>
      </c>
      <c r="BF254" s="229">
        <f>IF(N254="snížená",J254,0)</f>
        <v>0</v>
      </c>
      <c r="BG254" s="229">
        <f>IF(N254="zákl. přenesená",J254,0)</f>
        <v>0</v>
      </c>
      <c r="BH254" s="229">
        <f>IF(N254="sníž. přenesená",J254,0)</f>
        <v>0</v>
      </c>
      <c r="BI254" s="229">
        <f>IF(N254="nulová",J254,0)</f>
        <v>0</v>
      </c>
      <c r="BJ254" s="16" t="s">
        <v>153</v>
      </c>
      <c r="BK254" s="229">
        <f>ROUND(I254*H254,2)</f>
        <v>0</v>
      </c>
      <c r="BL254" s="16" t="s">
        <v>207</v>
      </c>
      <c r="BM254" s="228" t="s">
        <v>464</v>
      </c>
    </row>
    <row r="255" s="12" customFormat="1" ht="22.8" customHeight="1">
      <c r="A255" s="12"/>
      <c r="B255" s="201"/>
      <c r="C255" s="202"/>
      <c r="D255" s="203" t="s">
        <v>77</v>
      </c>
      <c r="E255" s="215" t="s">
        <v>465</v>
      </c>
      <c r="F255" s="215" t="s">
        <v>466</v>
      </c>
      <c r="G255" s="202"/>
      <c r="H255" s="202"/>
      <c r="I255" s="205"/>
      <c r="J255" s="216">
        <f>BK255</f>
        <v>0</v>
      </c>
      <c r="K255" s="202"/>
      <c r="L255" s="207"/>
      <c r="M255" s="208"/>
      <c r="N255" s="209"/>
      <c r="O255" s="209"/>
      <c r="P255" s="210">
        <f>SUM(P256:P258)</f>
        <v>0</v>
      </c>
      <c r="Q255" s="209"/>
      <c r="R255" s="210">
        <f>SUM(R256:R258)</f>
        <v>0</v>
      </c>
      <c r="S255" s="209"/>
      <c r="T255" s="211">
        <f>SUM(T256:T258)</f>
        <v>1.05795</v>
      </c>
      <c r="U255" s="12"/>
      <c r="V255" s="12"/>
      <c r="W255" s="12"/>
      <c r="X255" s="12"/>
      <c r="Y255" s="12"/>
      <c r="Z255" s="12"/>
      <c r="AA255" s="12"/>
      <c r="AB255" s="12"/>
      <c r="AC255" s="12"/>
      <c r="AD255" s="12"/>
      <c r="AE255" s="12"/>
      <c r="AR255" s="212" t="s">
        <v>153</v>
      </c>
      <c r="AT255" s="213" t="s">
        <v>77</v>
      </c>
      <c r="AU255" s="213" t="s">
        <v>85</v>
      </c>
      <c r="AY255" s="212" t="s">
        <v>145</v>
      </c>
      <c r="BK255" s="214">
        <f>SUM(BK256:BK258)</f>
        <v>0</v>
      </c>
    </row>
    <row r="256" s="2" customFormat="1" ht="16.5" customHeight="1">
      <c r="A256" s="37"/>
      <c r="B256" s="38"/>
      <c r="C256" s="217" t="s">
        <v>467</v>
      </c>
      <c r="D256" s="217" t="s">
        <v>148</v>
      </c>
      <c r="E256" s="218" t="s">
        <v>468</v>
      </c>
      <c r="F256" s="219" t="s">
        <v>469</v>
      </c>
      <c r="G256" s="220" t="s">
        <v>302</v>
      </c>
      <c r="H256" s="221">
        <v>1</v>
      </c>
      <c r="I256" s="222"/>
      <c r="J256" s="223">
        <f>ROUND(I256*H256,2)</f>
        <v>0</v>
      </c>
      <c r="K256" s="219" t="s">
        <v>1</v>
      </c>
      <c r="L256" s="43"/>
      <c r="M256" s="224" t="s">
        <v>1</v>
      </c>
      <c r="N256" s="225" t="s">
        <v>44</v>
      </c>
      <c r="O256" s="90"/>
      <c r="P256" s="226">
        <f>O256*H256</f>
        <v>0</v>
      </c>
      <c r="Q256" s="226">
        <v>0</v>
      </c>
      <c r="R256" s="226">
        <f>Q256*H256</f>
        <v>0</v>
      </c>
      <c r="S256" s="226">
        <v>0</v>
      </c>
      <c r="T256" s="227">
        <f>S256*H256</f>
        <v>0</v>
      </c>
      <c r="U256" s="37"/>
      <c r="V256" s="37"/>
      <c r="W256" s="37"/>
      <c r="X256" s="37"/>
      <c r="Y256" s="37"/>
      <c r="Z256" s="37"/>
      <c r="AA256" s="37"/>
      <c r="AB256" s="37"/>
      <c r="AC256" s="37"/>
      <c r="AD256" s="37"/>
      <c r="AE256" s="37"/>
      <c r="AR256" s="228" t="s">
        <v>207</v>
      </c>
      <c r="AT256" s="228" t="s">
        <v>148</v>
      </c>
      <c r="AU256" s="228" t="s">
        <v>153</v>
      </c>
      <c r="AY256" s="16" t="s">
        <v>145</v>
      </c>
      <c r="BE256" s="229">
        <f>IF(N256="základní",J256,0)</f>
        <v>0</v>
      </c>
      <c r="BF256" s="229">
        <f>IF(N256="snížená",J256,0)</f>
        <v>0</v>
      </c>
      <c r="BG256" s="229">
        <f>IF(N256="zákl. přenesená",J256,0)</f>
        <v>0</v>
      </c>
      <c r="BH256" s="229">
        <f>IF(N256="sníž. přenesená",J256,0)</f>
        <v>0</v>
      </c>
      <c r="BI256" s="229">
        <f>IF(N256="nulová",J256,0)</f>
        <v>0</v>
      </c>
      <c r="BJ256" s="16" t="s">
        <v>153</v>
      </c>
      <c r="BK256" s="229">
        <f>ROUND(I256*H256,2)</f>
        <v>0</v>
      </c>
      <c r="BL256" s="16" t="s">
        <v>207</v>
      </c>
      <c r="BM256" s="228" t="s">
        <v>470</v>
      </c>
    </row>
    <row r="257" s="2" customFormat="1" ht="24.15" customHeight="1">
      <c r="A257" s="37"/>
      <c r="B257" s="38"/>
      <c r="C257" s="217" t="s">
        <v>471</v>
      </c>
      <c r="D257" s="217" t="s">
        <v>148</v>
      </c>
      <c r="E257" s="218" t="s">
        <v>472</v>
      </c>
      <c r="F257" s="219" t="s">
        <v>473</v>
      </c>
      <c r="G257" s="220" t="s">
        <v>302</v>
      </c>
      <c r="H257" s="221">
        <v>1</v>
      </c>
      <c r="I257" s="222"/>
      <c r="J257" s="223">
        <f>ROUND(I257*H257,2)</f>
        <v>0</v>
      </c>
      <c r="K257" s="219" t="s">
        <v>1</v>
      </c>
      <c r="L257" s="43"/>
      <c r="M257" s="224" t="s">
        <v>1</v>
      </c>
      <c r="N257" s="225" t="s">
        <v>44</v>
      </c>
      <c r="O257" s="90"/>
      <c r="P257" s="226">
        <f>O257*H257</f>
        <v>0</v>
      </c>
      <c r="Q257" s="226">
        <v>0</v>
      </c>
      <c r="R257" s="226">
        <f>Q257*H257</f>
        <v>0</v>
      </c>
      <c r="S257" s="226">
        <v>0</v>
      </c>
      <c r="T257" s="227">
        <f>S257*H257</f>
        <v>0</v>
      </c>
      <c r="U257" s="37"/>
      <c r="V257" s="37"/>
      <c r="W257" s="37"/>
      <c r="X257" s="37"/>
      <c r="Y257" s="37"/>
      <c r="Z257" s="37"/>
      <c r="AA257" s="37"/>
      <c r="AB257" s="37"/>
      <c r="AC257" s="37"/>
      <c r="AD257" s="37"/>
      <c r="AE257" s="37"/>
      <c r="AR257" s="228" t="s">
        <v>207</v>
      </c>
      <c r="AT257" s="228" t="s">
        <v>148</v>
      </c>
      <c r="AU257" s="228" t="s">
        <v>153</v>
      </c>
      <c r="AY257" s="16" t="s">
        <v>145</v>
      </c>
      <c r="BE257" s="229">
        <f>IF(N257="základní",J257,0)</f>
        <v>0</v>
      </c>
      <c r="BF257" s="229">
        <f>IF(N257="snížená",J257,0)</f>
        <v>0</v>
      </c>
      <c r="BG257" s="229">
        <f>IF(N257="zákl. přenesená",J257,0)</f>
        <v>0</v>
      </c>
      <c r="BH257" s="229">
        <f>IF(N257="sníž. přenesená",J257,0)</f>
        <v>0</v>
      </c>
      <c r="BI257" s="229">
        <f>IF(N257="nulová",J257,0)</f>
        <v>0</v>
      </c>
      <c r="BJ257" s="16" t="s">
        <v>153</v>
      </c>
      <c r="BK257" s="229">
        <f>ROUND(I257*H257,2)</f>
        <v>0</v>
      </c>
      <c r="BL257" s="16" t="s">
        <v>207</v>
      </c>
      <c r="BM257" s="228" t="s">
        <v>474</v>
      </c>
    </row>
    <row r="258" s="2" customFormat="1" ht="21.75" customHeight="1">
      <c r="A258" s="37"/>
      <c r="B258" s="38"/>
      <c r="C258" s="217" t="s">
        <v>475</v>
      </c>
      <c r="D258" s="217" t="s">
        <v>148</v>
      </c>
      <c r="E258" s="218" t="s">
        <v>476</v>
      </c>
      <c r="F258" s="219" t="s">
        <v>477</v>
      </c>
      <c r="G258" s="220" t="s">
        <v>151</v>
      </c>
      <c r="H258" s="221">
        <v>58.774999999999999</v>
      </c>
      <c r="I258" s="222"/>
      <c r="J258" s="223">
        <f>ROUND(I258*H258,2)</f>
        <v>0</v>
      </c>
      <c r="K258" s="219" t="s">
        <v>1</v>
      </c>
      <c r="L258" s="43"/>
      <c r="M258" s="224" t="s">
        <v>1</v>
      </c>
      <c r="N258" s="225" t="s">
        <v>44</v>
      </c>
      <c r="O258" s="90"/>
      <c r="P258" s="226">
        <f>O258*H258</f>
        <v>0</v>
      </c>
      <c r="Q258" s="226">
        <v>0</v>
      </c>
      <c r="R258" s="226">
        <f>Q258*H258</f>
        <v>0</v>
      </c>
      <c r="S258" s="226">
        <v>0.017999999999999999</v>
      </c>
      <c r="T258" s="227">
        <f>S258*H258</f>
        <v>1.05795</v>
      </c>
      <c r="U258" s="37"/>
      <c r="V258" s="37"/>
      <c r="W258" s="37"/>
      <c r="X258" s="37"/>
      <c r="Y258" s="37"/>
      <c r="Z258" s="37"/>
      <c r="AA258" s="37"/>
      <c r="AB258" s="37"/>
      <c r="AC258" s="37"/>
      <c r="AD258" s="37"/>
      <c r="AE258" s="37"/>
      <c r="AR258" s="228" t="s">
        <v>207</v>
      </c>
      <c r="AT258" s="228" t="s">
        <v>148</v>
      </c>
      <c r="AU258" s="228" t="s">
        <v>153</v>
      </c>
      <c r="AY258" s="16" t="s">
        <v>145</v>
      </c>
      <c r="BE258" s="229">
        <f>IF(N258="základní",J258,0)</f>
        <v>0</v>
      </c>
      <c r="BF258" s="229">
        <f>IF(N258="snížená",J258,0)</f>
        <v>0</v>
      </c>
      <c r="BG258" s="229">
        <f>IF(N258="zákl. přenesená",J258,0)</f>
        <v>0</v>
      </c>
      <c r="BH258" s="229">
        <f>IF(N258="sníž. přenesená",J258,0)</f>
        <v>0</v>
      </c>
      <c r="BI258" s="229">
        <f>IF(N258="nulová",J258,0)</f>
        <v>0</v>
      </c>
      <c r="BJ258" s="16" t="s">
        <v>153</v>
      </c>
      <c r="BK258" s="229">
        <f>ROUND(I258*H258,2)</f>
        <v>0</v>
      </c>
      <c r="BL258" s="16" t="s">
        <v>207</v>
      </c>
      <c r="BM258" s="228" t="s">
        <v>478</v>
      </c>
    </row>
    <row r="259" s="12" customFormat="1" ht="22.8" customHeight="1">
      <c r="A259" s="12"/>
      <c r="B259" s="201"/>
      <c r="C259" s="202"/>
      <c r="D259" s="203" t="s">
        <v>77</v>
      </c>
      <c r="E259" s="215" t="s">
        <v>479</v>
      </c>
      <c r="F259" s="215" t="s">
        <v>480</v>
      </c>
      <c r="G259" s="202"/>
      <c r="H259" s="202"/>
      <c r="I259" s="205"/>
      <c r="J259" s="216">
        <f>BK259</f>
        <v>0</v>
      </c>
      <c r="K259" s="202"/>
      <c r="L259" s="207"/>
      <c r="M259" s="208"/>
      <c r="N259" s="209"/>
      <c r="O259" s="209"/>
      <c r="P259" s="210">
        <f>P260</f>
        <v>0</v>
      </c>
      <c r="Q259" s="209"/>
      <c r="R259" s="210">
        <f>R260</f>
        <v>0</v>
      </c>
      <c r="S259" s="209"/>
      <c r="T259" s="211">
        <f>T260</f>
        <v>0.034075799999999996</v>
      </c>
      <c r="U259" s="12"/>
      <c r="V259" s="12"/>
      <c r="W259" s="12"/>
      <c r="X259" s="12"/>
      <c r="Y259" s="12"/>
      <c r="Z259" s="12"/>
      <c r="AA259" s="12"/>
      <c r="AB259" s="12"/>
      <c r="AC259" s="12"/>
      <c r="AD259" s="12"/>
      <c r="AE259" s="12"/>
      <c r="AR259" s="212" t="s">
        <v>153</v>
      </c>
      <c r="AT259" s="213" t="s">
        <v>77</v>
      </c>
      <c r="AU259" s="213" t="s">
        <v>85</v>
      </c>
      <c r="AY259" s="212" t="s">
        <v>145</v>
      </c>
      <c r="BK259" s="214">
        <f>BK260</f>
        <v>0</v>
      </c>
    </row>
    <row r="260" s="2" customFormat="1" ht="24.15" customHeight="1">
      <c r="A260" s="37"/>
      <c r="B260" s="38"/>
      <c r="C260" s="217" t="s">
        <v>481</v>
      </c>
      <c r="D260" s="217" t="s">
        <v>148</v>
      </c>
      <c r="E260" s="218" t="s">
        <v>482</v>
      </c>
      <c r="F260" s="219" t="s">
        <v>483</v>
      </c>
      <c r="G260" s="220" t="s">
        <v>151</v>
      </c>
      <c r="H260" s="221">
        <v>1.98</v>
      </c>
      <c r="I260" s="222"/>
      <c r="J260" s="223">
        <f>ROUND(I260*H260,2)</f>
        <v>0</v>
      </c>
      <c r="K260" s="219" t="s">
        <v>1</v>
      </c>
      <c r="L260" s="43"/>
      <c r="M260" s="224" t="s">
        <v>1</v>
      </c>
      <c r="N260" s="225" t="s">
        <v>44</v>
      </c>
      <c r="O260" s="90"/>
      <c r="P260" s="226">
        <f>O260*H260</f>
        <v>0</v>
      </c>
      <c r="Q260" s="226">
        <v>0</v>
      </c>
      <c r="R260" s="226">
        <f>Q260*H260</f>
        <v>0</v>
      </c>
      <c r="S260" s="226">
        <v>0.01721</v>
      </c>
      <c r="T260" s="227">
        <f>S260*H260</f>
        <v>0.034075799999999996</v>
      </c>
      <c r="U260" s="37"/>
      <c r="V260" s="37"/>
      <c r="W260" s="37"/>
      <c r="X260" s="37"/>
      <c r="Y260" s="37"/>
      <c r="Z260" s="37"/>
      <c r="AA260" s="37"/>
      <c r="AB260" s="37"/>
      <c r="AC260" s="37"/>
      <c r="AD260" s="37"/>
      <c r="AE260" s="37"/>
      <c r="AR260" s="228" t="s">
        <v>207</v>
      </c>
      <c r="AT260" s="228" t="s">
        <v>148</v>
      </c>
      <c r="AU260" s="228" t="s">
        <v>153</v>
      </c>
      <c r="AY260" s="16" t="s">
        <v>145</v>
      </c>
      <c r="BE260" s="229">
        <f>IF(N260="základní",J260,0)</f>
        <v>0</v>
      </c>
      <c r="BF260" s="229">
        <f>IF(N260="snížená",J260,0)</f>
        <v>0</v>
      </c>
      <c r="BG260" s="229">
        <f>IF(N260="zákl. přenesená",J260,0)</f>
        <v>0</v>
      </c>
      <c r="BH260" s="229">
        <f>IF(N260="sníž. přenesená",J260,0)</f>
        <v>0</v>
      </c>
      <c r="BI260" s="229">
        <f>IF(N260="nulová",J260,0)</f>
        <v>0</v>
      </c>
      <c r="BJ260" s="16" t="s">
        <v>153</v>
      </c>
      <c r="BK260" s="229">
        <f>ROUND(I260*H260,2)</f>
        <v>0</v>
      </c>
      <c r="BL260" s="16" t="s">
        <v>207</v>
      </c>
      <c r="BM260" s="228" t="s">
        <v>484</v>
      </c>
    </row>
    <row r="261" s="12" customFormat="1" ht="22.8" customHeight="1">
      <c r="A261" s="12"/>
      <c r="B261" s="201"/>
      <c r="C261" s="202"/>
      <c r="D261" s="203" t="s">
        <v>77</v>
      </c>
      <c r="E261" s="215" t="s">
        <v>485</v>
      </c>
      <c r="F261" s="215" t="s">
        <v>486</v>
      </c>
      <c r="G261" s="202"/>
      <c r="H261" s="202"/>
      <c r="I261" s="205"/>
      <c r="J261" s="216">
        <f>BK261</f>
        <v>0</v>
      </c>
      <c r="K261" s="202"/>
      <c r="L261" s="207"/>
      <c r="M261" s="208"/>
      <c r="N261" s="209"/>
      <c r="O261" s="209"/>
      <c r="P261" s="210">
        <f>SUM(P262:P286)</f>
        <v>0</v>
      </c>
      <c r="Q261" s="209"/>
      <c r="R261" s="210">
        <f>SUM(R262:R286)</f>
        <v>0.18198058750000001</v>
      </c>
      <c r="S261" s="209"/>
      <c r="T261" s="211">
        <f>SUM(T262:T286)</f>
        <v>0.16074150000000001</v>
      </c>
      <c r="U261" s="12"/>
      <c r="V261" s="12"/>
      <c r="W261" s="12"/>
      <c r="X261" s="12"/>
      <c r="Y261" s="12"/>
      <c r="Z261" s="12"/>
      <c r="AA261" s="12"/>
      <c r="AB261" s="12"/>
      <c r="AC261" s="12"/>
      <c r="AD261" s="12"/>
      <c r="AE261" s="12"/>
      <c r="AR261" s="212" t="s">
        <v>153</v>
      </c>
      <c r="AT261" s="213" t="s">
        <v>77</v>
      </c>
      <c r="AU261" s="213" t="s">
        <v>85</v>
      </c>
      <c r="AY261" s="212" t="s">
        <v>145</v>
      </c>
      <c r="BK261" s="214">
        <f>SUM(BK262:BK286)</f>
        <v>0</v>
      </c>
    </row>
    <row r="262" s="2" customFormat="1" ht="44.25" customHeight="1">
      <c r="A262" s="37"/>
      <c r="B262" s="38"/>
      <c r="C262" s="217" t="s">
        <v>487</v>
      </c>
      <c r="D262" s="217" t="s">
        <v>148</v>
      </c>
      <c r="E262" s="218" t="s">
        <v>488</v>
      </c>
      <c r="F262" s="219" t="s">
        <v>489</v>
      </c>
      <c r="G262" s="220" t="s">
        <v>200</v>
      </c>
      <c r="H262" s="221">
        <v>3.3999999999999999</v>
      </c>
      <c r="I262" s="222"/>
      <c r="J262" s="223">
        <f>ROUND(I262*H262,2)</f>
        <v>0</v>
      </c>
      <c r="K262" s="219" t="s">
        <v>1</v>
      </c>
      <c r="L262" s="43"/>
      <c r="M262" s="224" t="s">
        <v>1</v>
      </c>
      <c r="N262" s="225" t="s">
        <v>44</v>
      </c>
      <c r="O262" s="90"/>
      <c r="P262" s="226">
        <f>O262*H262</f>
        <v>0</v>
      </c>
      <c r="Q262" s="226">
        <v>0</v>
      </c>
      <c r="R262" s="226">
        <f>Q262*H262</f>
        <v>0</v>
      </c>
      <c r="S262" s="226">
        <v>0</v>
      </c>
      <c r="T262" s="227">
        <f>S262*H262</f>
        <v>0</v>
      </c>
      <c r="U262" s="37"/>
      <c r="V262" s="37"/>
      <c r="W262" s="37"/>
      <c r="X262" s="37"/>
      <c r="Y262" s="37"/>
      <c r="Z262" s="37"/>
      <c r="AA262" s="37"/>
      <c r="AB262" s="37"/>
      <c r="AC262" s="37"/>
      <c r="AD262" s="37"/>
      <c r="AE262" s="37"/>
      <c r="AR262" s="228" t="s">
        <v>207</v>
      </c>
      <c r="AT262" s="228" t="s">
        <v>148</v>
      </c>
      <c r="AU262" s="228" t="s">
        <v>153</v>
      </c>
      <c r="AY262" s="16" t="s">
        <v>145</v>
      </c>
      <c r="BE262" s="229">
        <f>IF(N262="základní",J262,0)</f>
        <v>0</v>
      </c>
      <c r="BF262" s="229">
        <f>IF(N262="snížená",J262,0)</f>
        <v>0</v>
      </c>
      <c r="BG262" s="229">
        <f>IF(N262="zákl. přenesená",J262,0)</f>
        <v>0</v>
      </c>
      <c r="BH262" s="229">
        <f>IF(N262="sníž. přenesená",J262,0)</f>
        <v>0</v>
      </c>
      <c r="BI262" s="229">
        <f>IF(N262="nulová",J262,0)</f>
        <v>0</v>
      </c>
      <c r="BJ262" s="16" t="s">
        <v>153</v>
      </c>
      <c r="BK262" s="229">
        <f>ROUND(I262*H262,2)</f>
        <v>0</v>
      </c>
      <c r="BL262" s="16" t="s">
        <v>207</v>
      </c>
      <c r="BM262" s="228" t="s">
        <v>490</v>
      </c>
    </row>
    <row r="263" s="2" customFormat="1" ht="49.05" customHeight="1">
      <c r="A263" s="37"/>
      <c r="B263" s="38"/>
      <c r="C263" s="217" t="s">
        <v>491</v>
      </c>
      <c r="D263" s="217" t="s">
        <v>148</v>
      </c>
      <c r="E263" s="218" t="s">
        <v>492</v>
      </c>
      <c r="F263" s="219" t="s">
        <v>493</v>
      </c>
      <c r="G263" s="220" t="s">
        <v>293</v>
      </c>
      <c r="H263" s="221">
        <v>1</v>
      </c>
      <c r="I263" s="222"/>
      <c r="J263" s="223">
        <f>ROUND(I263*H263,2)</f>
        <v>0</v>
      </c>
      <c r="K263" s="219" t="s">
        <v>1</v>
      </c>
      <c r="L263" s="43"/>
      <c r="M263" s="224" t="s">
        <v>1</v>
      </c>
      <c r="N263" s="225" t="s">
        <v>44</v>
      </c>
      <c r="O263" s="90"/>
      <c r="P263" s="226">
        <f>O263*H263</f>
        <v>0</v>
      </c>
      <c r="Q263" s="226">
        <v>0</v>
      </c>
      <c r="R263" s="226">
        <f>Q263*H263</f>
        <v>0</v>
      </c>
      <c r="S263" s="226">
        <v>0</v>
      </c>
      <c r="T263" s="227">
        <f>S263*H263</f>
        <v>0</v>
      </c>
      <c r="U263" s="37"/>
      <c r="V263" s="37"/>
      <c r="W263" s="37"/>
      <c r="X263" s="37"/>
      <c r="Y263" s="37"/>
      <c r="Z263" s="37"/>
      <c r="AA263" s="37"/>
      <c r="AB263" s="37"/>
      <c r="AC263" s="37"/>
      <c r="AD263" s="37"/>
      <c r="AE263" s="37"/>
      <c r="AR263" s="228" t="s">
        <v>207</v>
      </c>
      <c r="AT263" s="228" t="s">
        <v>148</v>
      </c>
      <c r="AU263" s="228" t="s">
        <v>153</v>
      </c>
      <c r="AY263" s="16" t="s">
        <v>145</v>
      </c>
      <c r="BE263" s="229">
        <f>IF(N263="základní",J263,0)</f>
        <v>0</v>
      </c>
      <c r="BF263" s="229">
        <f>IF(N263="snížená",J263,0)</f>
        <v>0</v>
      </c>
      <c r="BG263" s="229">
        <f>IF(N263="zákl. přenesená",J263,0)</f>
        <v>0</v>
      </c>
      <c r="BH263" s="229">
        <f>IF(N263="sníž. přenesená",J263,0)</f>
        <v>0</v>
      </c>
      <c r="BI263" s="229">
        <f>IF(N263="nulová",J263,0)</f>
        <v>0</v>
      </c>
      <c r="BJ263" s="16" t="s">
        <v>153</v>
      </c>
      <c r="BK263" s="229">
        <f>ROUND(I263*H263,2)</f>
        <v>0</v>
      </c>
      <c r="BL263" s="16" t="s">
        <v>207</v>
      </c>
      <c r="BM263" s="228" t="s">
        <v>494</v>
      </c>
    </row>
    <row r="264" s="13" customFormat="1">
      <c r="A264" s="13"/>
      <c r="B264" s="230"/>
      <c r="C264" s="231"/>
      <c r="D264" s="232" t="s">
        <v>250</v>
      </c>
      <c r="E264" s="233" t="s">
        <v>1</v>
      </c>
      <c r="F264" s="234" t="s">
        <v>85</v>
      </c>
      <c r="G264" s="231"/>
      <c r="H264" s="235">
        <v>1</v>
      </c>
      <c r="I264" s="236"/>
      <c r="J264" s="231"/>
      <c r="K264" s="231"/>
      <c r="L264" s="237"/>
      <c r="M264" s="238"/>
      <c r="N264" s="239"/>
      <c r="O264" s="239"/>
      <c r="P264" s="239"/>
      <c r="Q264" s="239"/>
      <c r="R264" s="239"/>
      <c r="S264" s="239"/>
      <c r="T264" s="240"/>
      <c r="U264" s="13"/>
      <c r="V264" s="13"/>
      <c r="W264" s="13"/>
      <c r="X264" s="13"/>
      <c r="Y264" s="13"/>
      <c r="Z264" s="13"/>
      <c r="AA264" s="13"/>
      <c r="AB264" s="13"/>
      <c r="AC264" s="13"/>
      <c r="AD264" s="13"/>
      <c r="AE264" s="13"/>
      <c r="AT264" s="241" t="s">
        <v>250</v>
      </c>
      <c r="AU264" s="241" t="s">
        <v>153</v>
      </c>
      <c r="AV264" s="13" t="s">
        <v>153</v>
      </c>
      <c r="AW264" s="13" t="s">
        <v>34</v>
      </c>
      <c r="AX264" s="13" t="s">
        <v>85</v>
      </c>
      <c r="AY264" s="241" t="s">
        <v>145</v>
      </c>
    </row>
    <row r="265" s="2" customFormat="1" ht="16.5" customHeight="1">
      <c r="A265" s="37"/>
      <c r="B265" s="38"/>
      <c r="C265" s="217" t="s">
        <v>495</v>
      </c>
      <c r="D265" s="217" t="s">
        <v>148</v>
      </c>
      <c r="E265" s="218" t="s">
        <v>496</v>
      </c>
      <c r="F265" s="219" t="s">
        <v>497</v>
      </c>
      <c r="G265" s="220" t="s">
        <v>151</v>
      </c>
      <c r="H265" s="221">
        <v>2.9700000000000002</v>
      </c>
      <c r="I265" s="222"/>
      <c r="J265" s="223">
        <f>ROUND(I265*H265,2)</f>
        <v>0</v>
      </c>
      <c r="K265" s="219" t="s">
        <v>1</v>
      </c>
      <c r="L265" s="43"/>
      <c r="M265" s="224" t="s">
        <v>1</v>
      </c>
      <c r="N265" s="225" t="s">
        <v>44</v>
      </c>
      <c r="O265" s="90"/>
      <c r="P265" s="226">
        <f>O265*H265</f>
        <v>0</v>
      </c>
      <c r="Q265" s="226">
        <v>0</v>
      </c>
      <c r="R265" s="226">
        <f>Q265*H265</f>
        <v>0</v>
      </c>
      <c r="S265" s="226">
        <v>0.01695</v>
      </c>
      <c r="T265" s="227">
        <f>S265*H265</f>
        <v>0.050341500000000004</v>
      </c>
      <c r="U265" s="37"/>
      <c r="V265" s="37"/>
      <c r="W265" s="37"/>
      <c r="X265" s="37"/>
      <c r="Y265" s="37"/>
      <c r="Z265" s="37"/>
      <c r="AA265" s="37"/>
      <c r="AB265" s="37"/>
      <c r="AC265" s="37"/>
      <c r="AD265" s="37"/>
      <c r="AE265" s="37"/>
      <c r="AR265" s="228" t="s">
        <v>207</v>
      </c>
      <c r="AT265" s="228" t="s">
        <v>148</v>
      </c>
      <c r="AU265" s="228" t="s">
        <v>153</v>
      </c>
      <c r="AY265" s="16" t="s">
        <v>145</v>
      </c>
      <c r="BE265" s="229">
        <f>IF(N265="základní",J265,0)</f>
        <v>0</v>
      </c>
      <c r="BF265" s="229">
        <f>IF(N265="snížená",J265,0)</f>
        <v>0</v>
      </c>
      <c r="BG265" s="229">
        <f>IF(N265="zákl. přenesená",J265,0)</f>
        <v>0</v>
      </c>
      <c r="BH265" s="229">
        <f>IF(N265="sníž. přenesená",J265,0)</f>
        <v>0</v>
      </c>
      <c r="BI265" s="229">
        <f>IF(N265="nulová",J265,0)</f>
        <v>0</v>
      </c>
      <c r="BJ265" s="16" t="s">
        <v>153</v>
      </c>
      <c r="BK265" s="229">
        <f>ROUND(I265*H265,2)</f>
        <v>0</v>
      </c>
      <c r="BL265" s="16" t="s">
        <v>207</v>
      </c>
      <c r="BM265" s="228" t="s">
        <v>498</v>
      </c>
    </row>
    <row r="266" s="13" customFormat="1">
      <c r="A266" s="13"/>
      <c r="B266" s="230"/>
      <c r="C266" s="231"/>
      <c r="D266" s="232" t="s">
        <v>250</v>
      </c>
      <c r="E266" s="233" t="s">
        <v>1</v>
      </c>
      <c r="F266" s="234" t="s">
        <v>499</v>
      </c>
      <c r="G266" s="231"/>
      <c r="H266" s="235">
        <v>1.8899999999999999</v>
      </c>
      <c r="I266" s="236"/>
      <c r="J266" s="231"/>
      <c r="K266" s="231"/>
      <c r="L266" s="237"/>
      <c r="M266" s="238"/>
      <c r="N266" s="239"/>
      <c r="O266" s="239"/>
      <c r="P266" s="239"/>
      <c r="Q266" s="239"/>
      <c r="R266" s="239"/>
      <c r="S266" s="239"/>
      <c r="T266" s="240"/>
      <c r="U266" s="13"/>
      <c r="V266" s="13"/>
      <c r="W266" s="13"/>
      <c r="X266" s="13"/>
      <c r="Y266" s="13"/>
      <c r="Z266" s="13"/>
      <c r="AA266" s="13"/>
      <c r="AB266" s="13"/>
      <c r="AC266" s="13"/>
      <c r="AD266" s="13"/>
      <c r="AE266" s="13"/>
      <c r="AT266" s="241" t="s">
        <v>250</v>
      </c>
      <c r="AU266" s="241" t="s">
        <v>153</v>
      </c>
      <c r="AV266" s="13" t="s">
        <v>153</v>
      </c>
      <c r="AW266" s="13" t="s">
        <v>34</v>
      </c>
      <c r="AX266" s="13" t="s">
        <v>78</v>
      </c>
      <c r="AY266" s="241" t="s">
        <v>145</v>
      </c>
    </row>
    <row r="267" s="13" customFormat="1">
      <c r="A267" s="13"/>
      <c r="B267" s="230"/>
      <c r="C267" s="231"/>
      <c r="D267" s="232" t="s">
        <v>250</v>
      </c>
      <c r="E267" s="233" t="s">
        <v>1</v>
      </c>
      <c r="F267" s="234" t="s">
        <v>500</v>
      </c>
      <c r="G267" s="231"/>
      <c r="H267" s="235">
        <v>1.0800000000000001</v>
      </c>
      <c r="I267" s="236"/>
      <c r="J267" s="231"/>
      <c r="K267" s="231"/>
      <c r="L267" s="237"/>
      <c r="M267" s="238"/>
      <c r="N267" s="239"/>
      <c r="O267" s="239"/>
      <c r="P267" s="239"/>
      <c r="Q267" s="239"/>
      <c r="R267" s="239"/>
      <c r="S267" s="239"/>
      <c r="T267" s="240"/>
      <c r="U267" s="13"/>
      <c r="V267" s="13"/>
      <c r="W267" s="13"/>
      <c r="X267" s="13"/>
      <c r="Y267" s="13"/>
      <c r="Z267" s="13"/>
      <c r="AA267" s="13"/>
      <c r="AB267" s="13"/>
      <c r="AC267" s="13"/>
      <c r="AD267" s="13"/>
      <c r="AE267" s="13"/>
      <c r="AT267" s="241" t="s">
        <v>250</v>
      </c>
      <c r="AU267" s="241" t="s">
        <v>153</v>
      </c>
      <c r="AV267" s="13" t="s">
        <v>153</v>
      </c>
      <c r="AW267" s="13" t="s">
        <v>34</v>
      </c>
      <c r="AX267" s="13" t="s">
        <v>78</v>
      </c>
      <c r="AY267" s="241" t="s">
        <v>145</v>
      </c>
    </row>
    <row r="268" s="14" customFormat="1">
      <c r="A268" s="14"/>
      <c r="B268" s="242"/>
      <c r="C268" s="243"/>
      <c r="D268" s="232" t="s">
        <v>250</v>
      </c>
      <c r="E268" s="244" t="s">
        <v>1</v>
      </c>
      <c r="F268" s="245" t="s">
        <v>255</v>
      </c>
      <c r="G268" s="243"/>
      <c r="H268" s="246">
        <v>2.9699999999999998</v>
      </c>
      <c r="I268" s="247"/>
      <c r="J268" s="243"/>
      <c r="K268" s="243"/>
      <c r="L268" s="248"/>
      <c r="M268" s="249"/>
      <c r="N268" s="250"/>
      <c r="O268" s="250"/>
      <c r="P268" s="250"/>
      <c r="Q268" s="250"/>
      <c r="R268" s="250"/>
      <c r="S268" s="250"/>
      <c r="T268" s="251"/>
      <c r="U268" s="14"/>
      <c r="V268" s="14"/>
      <c r="W268" s="14"/>
      <c r="X268" s="14"/>
      <c r="Y268" s="14"/>
      <c r="Z268" s="14"/>
      <c r="AA268" s="14"/>
      <c r="AB268" s="14"/>
      <c r="AC268" s="14"/>
      <c r="AD268" s="14"/>
      <c r="AE268" s="14"/>
      <c r="AT268" s="252" t="s">
        <v>250</v>
      </c>
      <c r="AU268" s="252" t="s">
        <v>153</v>
      </c>
      <c r="AV268" s="14" t="s">
        <v>152</v>
      </c>
      <c r="AW268" s="14" t="s">
        <v>34</v>
      </c>
      <c r="AX268" s="14" t="s">
        <v>85</v>
      </c>
      <c r="AY268" s="252" t="s">
        <v>145</v>
      </c>
    </row>
    <row r="269" s="2" customFormat="1" ht="24.15" customHeight="1">
      <c r="A269" s="37"/>
      <c r="B269" s="38"/>
      <c r="C269" s="217" t="s">
        <v>501</v>
      </c>
      <c r="D269" s="217" t="s">
        <v>148</v>
      </c>
      <c r="E269" s="218" t="s">
        <v>502</v>
      </c>
      <c r="F269" s="219" t="s">
        <v>503</v>
      </c>
      <c r="G269" s="220" t="s">
        <v>331</v>
      </c>
      <c r="H269" s="221">
        <v>5</v>
      </c>
      <c r="I269" s="222"/>
      <c r="J269" s="223">
        <f>ROUND(I269*H269,2)</f>
        <v>0</v>
      </c>
      <c r="K269" s="219" t="s">
        <v>1</v>
      </c>
      <c r="L269" s="43"/>
      <c r="M269" s="224" t="s">
        <v>1</v>
      </c>
      <c r="N269" s="225" t="s">
        <v>44</v>
      </c>
      <c r="O269" s="90"/>
      <c r="P269" s="226">
        <f>O269*H269</f>
        <v>0</v>
      </c>
      <c r="Q269" s="226">
        <v>0</v>
      </c>
      <c r="R269" s="226">
        <f>Q269*H269</f>
        <v>0</v>
      </c>
      <c r="S269" s="226">
        <v>0</v>
      </c>
      <c r="T269" s="227">
        <f>S269*H269</f>
        <v>0</v>
      </c>
      <c r="U269" s="37"/>
      <c r="V269" s="37"/>
      <c r="W269" s="37"/>
      <c r="X269" s="37"/>
      <c r="Y269" s="37"/>
      <c r="Z269" s="37"/>
      <c r="AA269" s="37"/>
      <c r="AB269" s="37"/>
      <c r="AC269" s="37"/>
      <c r="AD269" s="37"/>
      <c r="AE269" s="37"/>
      <c r="AR269" s="228" t="s">
        <v>207</v>
      </c>
      <c r="AT269" s="228" t="s">
        <v>148</v>
      </c>
      <c r="AU269" s="228" t="s">
        <v>153</v>
      </c>
      <c r="AY269" s="16" t="s">
        <v>145</v>
      </c>
      <c r="BE269" s="229">
        <f>IF(N269="základní",J269,0)</f>
        <v>0</v>
      </c>
      <c r="BF269" s="229">
        <f>IF(N269="snížená",J269,0)</f>
        <v>0</v>
      </c>
      <c r="BG269" s="229">
        <f>IF(N269="zákl. přenesená",J269,0)</f>
        <v>0</v>
      </c>
      <c r="BH269" s="229">
        <f>IF(N269="sníž. přenesená",J269,0)</f>
        <v>0</v>
      </c>
      <c r="BI269" s="229">
        <f>IF(N269="nulová",J269,0)</f>
        <v>0</v>
      </c>
      <c r="BJ269" s="16" t="s">
        <v>153</v>
      </c>
      <c r="BK269" s="229">
        <f>ROUND(I269*H269,2)</f>
        <v>0</v>
      </c>
      <c r="BL269" s="16" t="s">
        <v>207</v>
      </c>
      <c r="BM269" s="228" t="s">
        <v>504</v>
      </c>
    </row>
    <row r="270" s="2" customFormat="1" ht="24.15" customHeight="1">
      <c r="A270" s="37"/>
      <c r="B270" s="38"/>
      <c r="C270" s="253" t="s">
        <v>505</v>
      </c>
      <c r="D270" s="253" t="s">
        <v>275</v>
      </c>
      <c r="E270" s="254" t="s">
        <v>506</v>
      </c>
      <c r="F270" s="255" t="s">
        <v>507</v>
      </c>
      <c r="G270" s="256" t="s">
        <v>331</v>
      </c>
      <c r="H270" s="257">
        <v>3</v>
      </c>
      <c r="I270" s="258"/>
      <c r="J270" s="259">
        <f>ROUND(I270*H270,2)</f>
        <v>0</v>
      </c>
      <c r="K270" s="255" t="s">
        <v>1</v>
      </c>
      <c r="L270" s="260"/>
      <c r="M270" s="261" t="s">
        <v>1</v>
      </c>
      <c r="N270" s="262" t="s">
        <v>44</v>
      </c>
      <c r="O270" s="90"/>
      <c r="P270" s="226">
        <f>O270*H270</f>
        <v>0</v>
      </c>
      <c r="Q270" s="226">
        <v>0.02</v>
      </c>
      <c r="R270" s="226">
        <f>Q270*H270</f>
        <v>0.059999999999999998</v>
      </c>
      <c r="S270" s="226">
        <v>0</v>
      </c>
      <c r="T270" s="227">
        <f>S270*H270</f>
        <v>0</v>
      </c>
      <c r="U270" s="37"/>
      <c r="V270" s="37"/>
      <c r="W270" s="37"/>
      <c r="X270" s="37"/>
      <c r="Y270" s="37"/>
      <c r="Z270" s="37"/>
      <c r="AA270" s="37"/>
      <c r="AB270" s="37"/>
      <c r="AC270" s="37"/>
      <c r="AD270" s="37"/>
      <c r="AE270" s="37"/>
      <c r="AR270" s="228" t="s">
        <v>279</v>
      </c>
      <c r="AT270" s="228" t="s">
        <v>275</v>
      </c>
      <c r="AU270" s="228" t="s">
        <v>153</v>
      </c>
      <c r="AY270" s="16" t="s">
        <v>145</v>
      </c>
      <c r="BE270" s="229">
        <f>IF(N270="základní",J270,0)</f>
        <v>0</v>
      </c>
      <c r="BF270" s="229">
        <f>IF(N270="snížená",J270,0)</f>
        <v>0</v>
      </c>
      <c r="BG270" s="229">
        <f>IF(N270="zákl. přenesená",J270,0)</f>
        <v>0</v>
      </c>
      <c r="BH270" s="229">
        <f>IF(N270="sníž. přenesená",J270,0)</f>
        <v>0</v>
      </c>
      <c r="BI270" s="229">
        <f>IF(N270="nulová",J270,0)</f>
        <v>0</v>
      </c>
      <c r="BJ270" s="16" t="s">
        <v>153</v>
      </c>
      <c r="BK270" s="229">
        <f>ROUND(I270*H270,2)</f>
        <v>0</v>
      </c>
      <c r="BL270" s="16" t="s">
        <v>207</v>
      </c>
      <c r="BM270" s="228" t="s">
        <v>508</v>
      </c>
    </row>
    <row r="271" s="13" customFormat="1">
      <c r="A271" s="13"/>
      <c r="B271" s="230"/>
      <c r="C271" s="231"/>
      <c r="D271" s="232" t="s">
        <v>250</v>
      </c>
      <c r="E271" s="233" t="s">
        <v>1</v>
      </c>
      <c r="F271" s="234" t="s">
        <v>509</v>
      </c>
      <c r="G271" s="231"/>
      <c r="H271" s="235">
        <v>3</v>
      </c>
      <c r="I271" s="236"/>
      <c r="J271" s="231"/>
      <c r="K271" s="231"/>
      <c r="L271" s="237"/>
      <c r="M271" s="238"/>
      <c r="N271" s="239"/>
      <c r="O271" s="239"/>
      <c r="P271" s="239"/>
      <c r="Q271" s="239"/>
      <c r="R271" s="239"/>
      <c r="S271" s="239"/>
      <c r="T271" s="240"/>
      <c r="U271" s="13"/>
      <c r="V271" s="13"/>
      <c r="W271" s="13"/>
      <c r="X271" s="13"/>
      <c r="Y271" s="13"/>
      <c r="Z271" s="13"/>
      <c r="AA271" s="13"/>
      <c r="AB271" s="13"/>
      <c r="AC271" s="13"/>
      <c r="AD271" s="13"/>
      <c r="AE271" s="13"/>
      <c r="AT271" s="241" t="s">
        <v>250</v>
      </c>
      <c r="AU271" s="241" t="s">
        <v>153</v>
      </c>
      <c r="AV271" s="13" t="s">
        <v>153</v>
      </c>
      <c r="AW271" s="13" t="s">
        <v>34</v>
      </c>
      <c r="AX271" s="13" t="s">
        <v>85</v>
      </c>
      <c r="AY271" s="241" t="s">
        <v>145</v>
      </c>
    </row>
    <row r="272" s="2" customFormat="1" ht="24.15" customHeight="1">
      <c r="A272" s="37"/>
      <c r="B272" s="38"/>
      <c r="C272" s="253" t="s">
        <v>510</v>
      </c>
      <c r="D272" s="253" t="s">
        <v>275</v>
      </c>
      <c r="E272" s="254" t="s">
        <v>511</v>
      </c>
      <c r="F272" s="255" t="s">
        <v>512</v>
      </c>
      <c r="G272" s="256" t="s">
        <v>331</v>
      </c>
      <c r="H272" s="257">
        <v>1</v>
      </c>
      <c r="I272" s="258"/>
      <c r="J272" s="259">
        <f>ROUND(I272*H272,2)</f>
        <v>0</v>
      </c>
      <c r="K272" s="255" t="s">
        <v>278</v>
      </c>
      <c r="L272" s="260"/>
      <c r="M272" s="261" t="s">
        <v>1</v>
      </c>
      <c r="N272" s="262" t="s">
        <v>44</v>
      </c>
      <c r="O272" s="90"/>
      <c r="P272" s="226">
        <f>O272*H272</f>
        <v>0</v>
      </c>
      <c r="Q272" s="226">
        <v>0.019</v>
      </c>
      <c r="R272" s="226">
        <f>Q272*H272</f>
        <v>0.019</v>
      </c>
      <c r="S272" s="226">
        <v>0</v>
      </c>
      <c r="T272" s="227">
        <f>S272*H272</f>
        <v>0</v>
      </c>
      <c r="U272" s="37"/>
      <c r="V272" s="37"/>
      <c r="W272" s="37"/>
      <c r="X272" s="37"/>
      <c r="Y272" s="37"/>
      <c r="Z272" s="37"/>
      <c r="AA272" s="37"/>
      <c r="AB272" s="37"/>
      <c r="AC272" s="37"/>
      <c r="AD272" s="37"/>
      <c r="AE272" s="37"/>
      <c r="AR272" s="228" t="s">
        <v>279</v>
      </c>
      <c r="AT272" s="228" t="s">
        <v>275</v>
      </c>
      <c r="AU272" s="228" t="s">
        <v>153</v>
      </c>
      <c r="AY272" s="16" t="s">
        <v>145</v>
      </c>
      <c r="BE272" s="229">
        <f>IF(N272="základní",J272,0)</f>
        <v>0</v>
      </c>
      <c r="BF272" s="229">
        <f>IF(N272="snížená",J272,0)</f>
        <v>0</v>
      </c>
      <c r="BG272" s="229">
        <f>IF(N272="zákl. přenesená",J272,0)</f>
        <v>0</v>
      </c>
      <c r="BH272" s="229">
        <f>IF(N272="sníž. přenesená",J272,0)</f>
        <v>0</v>
      </c>
      <c r="BI272" s="229">
        <f>IF(N272="nulová",J272,0)</f>
        <v>0</v>
      </c>
      <c r="BJ272" s="16" t="s">
        <v>153</v>
      </c>
      <c r="BK272" s="229">
        <f>ROUND(I272*H272,2)</f>
        <v>0</v>
      </c>
      <c r="BL272" s="16" t="s">
        <v>207</v>
      </c>
      <c r="BM272" s="228" t="s">
        <v>513</v>
      </c>
    </row>
    <row r="273" s="2" customFormat="1" ht="24.15" customHeight="1">
      <c r="A273" s="37"/>
      <c r="B273" s="38"/>
      <c r="C273" s="253" t="s">
        <v>514</v>
      </c>
      <c r="D273" s="253" t="s">
        <v>275</v>
      </c>
      <c r="E273" s="254" t="s">
        <v>515</v>
      </c>
      <c r="F273" s="255" t="s">
        <v>516</v>
      </c>
      <c r="G273" s="256" t="s">
        <v>331</v>
      </c>
      <c r="H273" s="257">
        <v>1</v>
      </c>
      <c r="I273" s="258"/>
      <c r="J273" s="259">
        <f>ROUND(I273*H273,2)</f>
        <v>0</v>
      </c>
      <c r="K273" s="255" t="s">
        <v>1</v>
      </c>
      <c r="L273" s="260"/>
      <c r="M273" s="261" t="s">
        <v>1</v>
      </c>
      <c r="N273" s="262" t="s">
        <v>44</v>
      </c>
      <c r="O273" s="90"/>
      <c r="P273" s="226">
        <f>O273*H273</f>
        <v>0</v>
      </c>
      <c r="Q273" s="226">
        <v>0.012999999999999999</v>
      </c>
      <c r="R273" s="226">
        <f>Q273*H273</f>
        <v>0.012999999999999999</v>
      </c>
      <c r="S273" s="226">
        <v>0</v>
      </c>
      <c r="T273" s="227">
        <f>S273*H273</f>
        <v>0</v>
      </c>
      <c r="U273" s="37"/>
      <c r="V273" s="37"/>
      <c r="W273" s="37"/>
      <c r="X273" s="37"/>
      <c r="Y273" s="37"/>
      <c r="Z273" s="37"/>
      <c r="AA273" s="37"/>
      <c r="AB273" s="37"/>
      <c r="AC273" s="37"/>
      <c r="AD273" s="37"/>
      <c r="AE273" s="37"/>
      <c r="AR273" s="228" t="s">
        <v>279</v>
      </c>
      <c r="AT273" s="228" t="s">
        <v>275</v>
      </c>
      <c r="AU273" s="228" t="s">
        <v>153</v>
      </c>
      <c r="AY273" s="16" t="s">
        <v>145</v>
      </c>
      <c r="BE273" s="229">
        <f>IF(N273="základní",J273,0)</f>
        <v>0</v>
      </c>
      <c r="BF273" s="229">
        <f>IF(N273="snížená",J273,0)</f>
        <v>0</v>
      </c>
      <c r="BG273" s="229">
        <f>IF(N273="zákl. přenesená",J273,0)</f>
        <v>0</v>
      </c>
      <c r="BH273" s="229">
        <f>IF(N273="sníž. přenesená",J273,0)</f>
        <v>0</v>
      </c>
      <c r="BI273" s="229">
        <f>IF(N273="nulová",J273,0)</f>
        <v>0</v>
      </c>
      <c r="BJ273" s="16" t="s">
        <v>153</v>
      </c>
      <c r="BK273" s="229">
        <f>ROUND(I273*H273,2)</f>
        <v>0</v>
      </c>
      <c r="BL273" s="16" t="s">
        <v>207</v>
      </c>
      <c r="BM273" s="228" t="s">
        <v>517</v>
      </c>
    </row>
    <row r="274" s="2" customFormat="1" ht="16.5" customHeight="1">
      <c r="A274" s="37"/>
      <c r="B274" s="38"/>
      <c r="C274" s="217" t="s">
        <v>518</v>
      </c>
      <c r="D274" s="217" t="s">
        <v>148</v>
      </c>
      <c r="E274" s="218" t="s">
        <v>519</v>
      </c>
      <c r="F274" s="219" t="s">
        <v>520</v>
      </c>
      <c r="G274" s="220" t="s">
        <v>331</v>
      </c>
      <c r="H274" s="221">
        <v>5</v>
      </c>
      <c r="I274" s="222"/>
      <c r="J274" s="223">
        <f>ROUND(I274*H274,2)</f>
        <v>0</v>
      </c>
      <c r="K274" s="219" t="s">
        <v>1</v>
      </c>
      <c r="L274" s="43"/>
      <c r="M274" s="224" t="s">
        <v>1</v>
      </c>
      <c r="N274" s="225" t="s">
        <v>44</v>
      </c>
      <c r="O274" s="90"/>
      <c r="P274" s="226">
        <f>O274*H274</f>
        <v>0</v>
      </c>
      <c r="Q274" s="226">
        <v>0</v>
      </c>
      <c r="R274" s="226">
        <f>Q274*H274</f>
        <v>0</v>
      </c>
      <c r="S274" s="226">
        <v>0</v>
      </c>
      <c r="T274" s="227">
        <f>S274*H274</f>
        <v>0</v>
      </c>
      <c r="U274" s="37"/>
      <c r="V274" s="37"/>
      <c r="W274" s="37"/>
      <c r="X274" s="37"/>
      <c r="Y274" s="37"/>
      <c r="Z274" s="37"/>
      <c r="AA274" s="37"/>
      <c r="AB274" s="37"/>
      <c r="AC274" s="37"/>
      <c r="AD274" s="37"/>
      <c r="AE274" s="37"/>
      <c r="AR274" s="228" t="s">
        <v>207</v>
      </c>
      <c r="AT274" s="228" t="s">
        <v>148</v>
      </c>
      <c r="AU274" s="228" t="s">
        <v>153</v>
      </c>
      <c r="AY274" s="16" t="s">
        <v>145</v>
      </c>
      <c r="BE274" s="229">
        <f>IF(N274="základní",J274,0)</f>
        <v>0</v>
      </c>
      <c r="BF274" s="229">
        <f>IF(N274="snížená",J274,0)</f>
        <v>0</v>
      </c>
      <c r="BG274" s="229">
        <f>IF(N274="zákl. přenesená",J274,0)</f>
        <v>0</v>
      </c>
      <c r="BH274" s="229">
        <f>IF(N274="sníž. přenesená",J274,0)</f>
        <v>0</v>
      </c>
      <c r="BI274" s="229">
        <f>IF(N274="nulová",J274,0)</f>
        <v>0</v>
      </c>
      <c r="BJ274" s="16" t="s">
        <v>153</v>
      </c>
      <c r="BK274" s="229">
        <f>ROUND(I274*H274,2)</f>
        <v>0</v>
      </c>
      <c r="BL274" s="16" t="s">
        <v>207</v>
      </c>
      <c r="BM274" s="228" t="s">
        <v>521</v>
      </c>
    </row>
    <row r="275" s="2" customFormat="1" ht="16.5" customHeight="1">
      <c r="A275" s="37"/>
      <c r="B275" s="38"/>
      <c r="C275" s="253" t="s">
        <v>522</v>
      </c>
      <c r="D275" s="253" t="s">
        <v>275</v>
      </c>
      <c r="E275" s="254" t="s">
        <v>523</v>
      </c>
      <c r="F275" s="255" t="s">
        <v>524</v>
      </c>
      <c r="G275" s="256" t="s">
        <v>331</v>
      </c>
      <c r="H275" s="257">
        <v>5</v>
      </c>
      <c r="I275" s="258"/>
      <c r="J275" s="259">
        <f>ROUND(I275*H275,2)</f>
        <v>0</v>
      </c>
      <c r="K275" s="255" t="s">
        <v>1</v>
      </c>
      <c r="L275" s="260"/>
      <c r="M275" s="261" t="s">
        <v>1</v>
      </c>
      <c r="N275" s="262" t="s">
        <v>44</v>
      </c>
      <c r="O275" s="90"/>
      <c r="P275" s="226">
        <f>O275*H275</f>
        <v>0</v>
      </c>
      <c r="Q275" s="226">
        <v>0.00010000000000000001</v>
      </c>
      <c r="R275" s="226">
        <f>Q275*H275</f>
        <v>0.00050000000000000001</v>
      </c>
      <c r="S275" s="226">
        <v>0</v>
      </c>
      <c r="T275" s="227">
        <f>S275*H275</f>
        <v>0</v>
      </c>
      <c r="U275" s="37"/>
      <c r="V275" s="37"/>
      <c r="W275" s="37"/>
      <c r="X275" s="37"/>
      <c r="Y275" s="37"/>
      <c r="Z275" s="37"/>
      <c r="AA275" s="37"/>
      <c r="AB275" s="37"/>
      <c r="AC275" s="37"/>
      <c r="AD275" s="37"/>
      <c r="AE275" s="37"/>
      <c r="AR275" s="228" t="s">
        <v>279</v>
      </c>
      <c r="AT275" s="228" t="s">
        <v>275</v>
      </c>
      <c r="AU275" s="228" t="s">
        <v>153</v>
      </c>
      <c r="AY275" s="16" t="s">
        <v>145</v>
      </c>
      <c r="BE275" s="229">
        <f>IF(N275="základní",J275,0)</f>
        <v>0</v>
      </c>
      <c r="BF275" s="229">
        <f>IF(N275="snížená",J275,0)</f>
        <v>0</v>
      </c>
      <c r="BG275" s="229">
        <f>IF(N275="zákl. přenesená",J275,0)</f>
        <v>0</v>
      </c>
      <c r="BH275" s="229">
        <f>IF(N275="sníž. přenesená",J275,0)</f>
        <v>0</v>
      </c>
      <c r="BI275" s="229">
        <f>IF(N275="nulová",J275,0)</f>
        <v>0</v>
      </c>
      <c r="BJ275" s="16" t="s">
        <v>153</v>
      </c>
      <c r="BK275" s="229">
        <f>ROUND(I275*H275,2)</f>
        <v>0</v>
      </c>
      <c r="BL275" s="16" t="s">
        <v>207</v>
      </c>
      <c r="BM275" s="228" t="s">
        <v>525</v>
      </c>
    </row>
    <row r="276" s="2" customFormat="1" ht="21.75" customHeight="1">
      <c r="A276" s="37"/>
      <c r="B276" s="38"/>
      <c r="C276" s="217" t="s">
        <v>526</v>
      </c>
      <c r="D276" s="217" t="s">
        <v>148</v>
      </c>
      <c r="E276" s="218" t="s">
        <v>527</v>
      </c>
      <c r="F276" s="219" t="s">
        <v>528</v>
      </c>
      <c r="G276" s="220" t="s">
        <v>331</v>
      </c>
      <c r="H276" s="221">
        <v>5</v>
      </c>
      <c r="I276" s="222"/>
      <c r="J276" s="223">
        <f>ROUND(I276*H276,2)</f>
        <v>0</v>
      </c>
      <c r="K276" s="219" t="s">
        <v>1</v>
      </c>
      <c r="L276" s="43"/>
      <c r="M276" s="224" t="s">
        <v>1</v>
      </c>
      <c r="N276" s="225" t="s">
        <v>44</v>
      </c>
      <c r="O276" s="90"/>
      <c r="P276" s="226">
        <f>O276*H276</f>
        <v>0</v>
      </c>
      <c r="Q276" s="226">
        <v>0</v>
      </c>
      <c r="R276" s="226">
        <f>Q276*H276</f>
        <v>0</v>
      </c>
      <c r="S276" s="226">
        <v>0</v>
      </c>
      <c r="T276" s="227">
        <f>S276*H276</f>
        <v>0</v>
      </c>
      <c r="U276" s="37"/>
      <c r="V276" s="37"/>
      <c r="W276" s="37"/>
      <c r="X276" s="37"/>
      <c r="Y276" s="37"/>
      <c r="Z276" s="37"/>
      <c r="AA276" s="37"/>
      <c r="AB276" s="37"/>
      <c r="AC276" s="37"/>
      <c r="AD276" s="37"/>
      <c r="AE276" s="37"/>
      <c r="AR276" s="228" t="s">
        <v>207</v>
      </c>
      <c r="AT276" s="228" t="s">
        <v>148</v>
      </c>
      <c r="AU276" s="228" t="s">
        <v>153</v>
      </c>
      <c r="AY276" s="16" t="s">
        <v>145</v>
      </c>
      <c r="BE276" s="229">
        <f>IF(N276="základní",J276,0)</f>
        <v>0</v>
      </c>
      <c r="BF276" s="229">
        <f>IF(N276="snížená",J276,0)</f>
        <v>0</v>
      </c>
      <c r="BG276" s="229">
        <f>IF(N276="zákl. přenesená",J276,0)</f>
        <v>0</v>
      </c>
      <c r="BH276" s="229">
        <f>IF(N276="sníž. přenesená",J276,0)</f>
        <v>0</v>
      </c>
      <c r="BI276" s="229">
        <f>IF(N276="nulová",J276,0)</f>
        <v>0</v>
      </c>
      <c r="BJ276" s="16" t="s">
        <v>153</v>
      </c>
      <c r="BK276" s="229">
        <f>ROUND(I276*H276,2)</f>
        <v>0</v>
      </c>
      <c r="BL276" s="16" t="s">
        <v>207</v>
      </c>
      <c r="BM276" s="228" t="s">
        <v>529</v>
      </c>
    </row>
    <row r="277" s="2" customFormat="1" ht="24.15" customHeight="1">
      <c r="A277" s="37"/>
      <c r="B277" s="38"/>
      <c r="C277" s="253" t="s">
        <v>530</v>
      </c>
      <c r="D277" s="253" t="s">
        <v>275</v>
      </c>
      <c r="E277" s="254" t="s">
        <v>531</v>
      </c>
      <c r="F277" s="255" t="s">
        <v>532</v>
      </c>
      <c r="G277" s="256" t="s">
        <v>331</v>
      </c>
      <c r="H277" s="257">
        <v>5</v>
      </c>
      <c r="I277" s="258"/>
      <c r="J277" s="259">
        <f>ROUND(I277*H277,2)</f>
        <v>0</v>
      </c>
      <c r="K277" s="255" t="s">
        <v>1</v>
      </c>
      <c r="L277" s="260"/>
      <c r="M277" s="261" t="s">
        <v>1</v>
      </c>
      <c r="N277" s="262" t="s">
        <v>44</v>
      </c>
      <c r="O277" s="90"/>
      <c r="P277" s="226">
        <f>O277*H277</f>
        <v>0</v>
      </c>
      <c r="Q277" s="226">
        <v>0.0011999999999999999</v>
      </c>
      <c r="R277" s="226">
        <f>Q277*H277</f>
        <v>0.0059999999999999993</v>
      </c>
      <c r="S277" s="226">
        <v>0</v>
      </c>
      <c r="T277" s="227">
        <f>S277*H277</f>
        <v>0</v>
      </c>
      <c r="U277" s="37"/>
      <c r="V277" s="37"/>
      <c r="W277" s="37"/>
      <c r="X277" s="37"/>
      <c r="Y277" s="37"/>
      <c r="Z277" s="37"/>
      <c r="AA277" s="37"/>
      <c r="AB277" s="37"/>
      <c r="AC277" s="37"/>
      <c r="AD277" s="37"/>
      <c r="AE277" s="37"/>
      <c r="AR277" s="228" t="s">
        <v>279</v>
      </c>
      <c r="AT277" s="228" t="s">
        <v>275</v>
      </c>
      <c r="AU277" s="228" t="s">
        <v>153</v>
      </c>
      <c r="AY277" s="16" t="s">
        <v>145</v>
      </c>
      <c r="BE277" s="229">
        <f>IF(N277="základní",J277,0)</f>
        <v>0</v>
      </c>
      <c r="BF277" s="229">
        <f>IF(N277="snížená",J277,0)</f>
        <v>0</v>
      </c>
      <c r="BG277" s="229">
        <f>IF(N277="zákl. přenesená",J277,0)</f>
        <v>0</v>
      </c>
      <c r="BH277" s="229">
        <f>IF(N277="sníž. přenesená",J277,0)</f>
        <v>0</v>
      </c>
      <c r="BI277" s="229">
        <f>IF(N277="nulová",J277,0)</f>
        <v>0</v>
      </c>
      <c r="BJ277" s="16" t="s">
        <v>153</v>
      </c>
      <c r="BK277" s="229">
        <f>ROUND(I277*H277,2)</f>
        <v>0</v>
      </c>
      <c r="BL277" s="16" t="s">
        <v>207</v>
      </c>
      <c r="BM277" s="228" t="s">
        <v>533</v>
      </c>
    </row>
    <row r="278" s="2" customFormat="1" ht="24.15" customHeight="1">
      <c r="A278" s="37"/>
      <c r="B278" s="38"/>
      <c r="C278" s="217" t="s">
        <v>534</v>
      </c>
      <c r="D278" s="217" t="s">
        <v>148</v>
      </c>
      <c r="E278" s="218" t="s">
        <v>535</v>
      </c>
      <c r="F278" s="219" t="s">
        <v>536</v>
      </c>
      <c r="G278" s="220" t="s">
        <v>331</v>
      </c>
      <c r="H278" s="221">
        <v>5</v>
      </c>
      <c r="I278" s="222"/>
      <c r="J278" s="223">
        <f>ROUND(I278*H278,2)</f>
        <v>0</v>
      </c>
      <c r="K278" s="219" t="s">
        <v>1</v>
      </c>
      <c r="L278" s="43"/>
      <c r="M278" s="224" t="s">
        <v>1</v>
      </c>
      <c r="N278" s="225" t="s">
        <v>44</v>
      </c>
      <c r="O278" s="90"/>
      <c r="P278" s="226">
        <f>O278*H278</f>
        <v>0</v>
      </c>
      <c r="Q278" s="226">
        <v>0.00045011749999999999</v>
      </c>
      <c r="R278" s="226">
        <f>Q278*H278</f>
        <v>0.0022505874999999998</v>
      </c>
      <c r="S278" s="226">
        <v>0</v>
      </c>
      <c r="T278" s="227">
        <f>S278*H278</f>
        <v>0</v>
      </c>
      <c r="U278" s="37"/>
      <c r="V278" s="37"/>
      <c r="W278" s="37"/>
      <c r="X278" s="37"/>
      <c r="Y278" s="37"/>
      <c r="Z278" s="37"/>
      <c r="AA278" s="37"/>
      <c r="AB278" s="37"/>
      <c r="AC278" s="37"/>
      <c r="AD278" s="37"/>
      <c r="AE278" s="37"/>
      <c r="AR278" s="228" t="s">
        <v>207</v>
      </c>
      <c r="AT278" s="228" t="s">
        <v>148</v>
      </c>
      <c r="AU278" s="228" t="s">
        <v>153</v>
      </c>
      <c r="AY278" s="16" t="s">
        <v>145</v>
      </c>
      <c r="BE278" s="229">
        <f>IF(N278="základní",J278,0)</f>
        <v>0</v>
      </c>
      <c r="BF278" s="229">
        <f>IF(N278="snížená",J278,0)</f>
        <v>0</v>
      </c>
      <c r="BG278" s="229">
        <f>IF(N278="zákl. přenesená",J278,0)</f>
        <v>0</v>
      </c>
      <c r="BH278" s="229">
        <f>IF(N278="sníž. přenesená",J278,0)</f>
        <v>0</v>
      </c>
      <c r="BI278" s="229">
        <f>IF(N278="nulová",J278,0)</f>
        <v>0</v>
      </c>
      <c r="BJ278" s="16" t="s">
        <v>153</v>
      </c>
      <c r="BK278" s="229">
        <f>ROUND(I278*H278,2)</f>
        <v>0</v>
      </c>
      <c r="BL278" s="16" t="s">
        <v>207</v>
      </c>
      <c r="BM278" s="228" t="s">
        <v>537</v>
      </c>
    </row>
    <row r="279" s="2" customFormat="1" ht="37.8" customHeight="1">
      <c r="A279" s="37"/>
      <c r="B279" s="38"/>
      <c r="C279" s="253" t="s">
        <v>538</v>
      </c>
      <c r="D279" s="253" t="s">
        <v>275</v>
      </c>
      <c r="E279" s="254" t="s">
        <v>539</v>
      </c>
      <c r="F279" s="255" t="s">
        <v>540</v>
      </c>
      <c r="G279" s="256" t="s">
        <v>331</v>
      </c>
      <c r="H279" s="257">
        <v>5</v>
      </c>
      <c r="I279" s="258"/>
      <c r="J279" s="259">
        <f>ROUND(I279*H279,2)</f>
        <v>0</v>
      </c>
      <c r="K279" s="255" t="s">
        <v>1</v>
      </c>
      <c r="L279" s="260"/>
      <c r="M279" s="261" t="s">
        <v>1</v>
      </c>
      <c r="N279" s="262" t="s">
        <v>44</v>
      </c>
      <c r="O279" s="90"/>
      <c r="P279" s="226">
        <f>O279*H279</f>
        <v>0</v>
      </c>
      <c r="Q279" s="226">
        <v>0.016</v>
      </c>
      <c r="R279" s="226">
        <f>Q279*H279</f>
        <v>0.080000000000000002</v>
      </c>
      <c r="S279" s="226">
        <v>0</v>
      </c>
      <c r="T279" s="227">
        <f>S279*H279</f>
        <v>0</v>
      </c>
      <c r="U279" s="37"/>
      <c r="V279" s="37"/>
      <c r="W279" s="37"/>
      <c r="X279" s="37"/>
      <c r="Y279" s="37"/>
      <c r="Z279" s="37"/>
      <c r="AA279" s="37"/>
      <c r="AB279" s="37"/>
      <c r="AC279" s="37"/>
      <c r="AD279" s="37"/>
      <c r="AE279" s="37"/>
      <c r="AR279" s="228" t="s">
        <v>279</v>
      </c>
      <c r="AT279" s="228" t="s">
        <v>275</v>
      </c>
      <c r="AU279" s="228" t="s">
        <v>153</v>
      </c>
      <c r="AY279" s="16" t="s">
        <v>145</v>
      </c>
      <c r="BE279" s="229">
        <f>IF(N279="základní",J279,0)</f>
        <v>0</v>
      </c>
      <c r="BF279" s="229">
        <f>IF(N279="snížená",J279,0)</f>
        <v>0</v>
      </c>
      <c r="BG279" s="229">
        <f>IF(N279="zákl. přenesená",J279,0)</f>
        <v>0</v>
      </c>
      <c r="BH279" s="229">
        <f>IF(N279="sníž. přenesená",J279,0)</f>
        <v>0</v>
      </c>
      <c r="BI279" s="229">
        <f>IF(N279="nulová",J279,0)</f>
        <v>0</v>
      </c>
      <c r="BJ279" s="16" t="s">
        <v>153</v>
      </c>
      <c r="BK279" s="229">
        <f>ROUND(I279*H279,2)</f>
        <v>0</v>
      </c>
      <c r="BL279" s="16" t="s">
        <v>207</v>
      </c>
      <c r="BM279" s="228" t="s">
        <v>541</v>
      </c>
    </row>
    <row r="280" s="2" customFormat="1" ht="24.15" customHeight="1">
      <c r="A280" s="37"/>
      <c r="B280" s="38"/>
      <c r="C280" s="217" t="s">
        <v>542</v>
      </c>
      <c r="D280" s="217" t="s">
        <v>148</v>
      </c>
      <c r="E280" s="218" t="s">
        <v>543</v>
      </c>
      <c r="F280" s="219" t="s">
        <v>544</v>
      </c>
      <c r="G280" s="220" t="s">
        <v>331</v>
      </c>
      <c r="H280" s="221">
        <v>1</v>
      </c>
      <c r="I280" s="222"/>
      <c r="J280" s="223">
        <f>ROUND(I280*H280,2)</f>
        <v>0</v>
      </c>
      <c r="K280" s="219" t="s">
        <v>1</v>
      </c>
      <c r="L280" s="43"/>
      <c r="M280" s="224" t="s">
        <v>1</v>
      </c>
      <c r="N280" s="225" t="s">
        <v>44</v>
      </c>
      <c r="O280" s="90"/>
      <c r="P280" s="226">
        <f>O280*H280</f>
        <v>0</v>
      </c>
      <c r="Q280" s="226">
        <v>0</v>
      </c>
      <c r="R280" s="226">
        <f>Q280*H280</f>
        <v>0</v>
      </c>
      <c r="S280" s="226">
        <v>0</v>
      </c>
      <c r="T280" s="227">
        <f>S280*H280</f>
        <v>0</v>
      </c>
      <c r="U280" s="37"/>
      <c r="V280" s="37"/>
      <c r="W280" s="37"/>
      <c r="X280" s="37"/>
      <c r="Y280" s="37"/>
      <c r="Z280" s="37"/>
      <c r="AA280" s="37"/>
      <c r="AB280" s="37"/>
      <c r="AC280" s="37"/>
      <c r="AD280" s="37"/>
      <c r="AE280" s="37"/>
      <c r="AR280" s="228" t="s">
        <v>207</v>
      </c>
      <c r="AT280" s="228" t="s">
        <v>148</v>
      </c>
      <c r="AU280" s="228" t="s">
        <v>153</v>
      </c>
      <c r="AY280" s="16" t="s">
        <v>145</v>
      </c>
      <c r="BE280" s="229">
        <f>IF(N280="základní",J280,0)</f>
        <v>0</v>
      </c>
      <c r="BF280" s="229">
        <f>IF(N280="snížená",J280,0)</f>
        <v>0</v>
      </c>
      <c r="BG280" s="229">
        <f>IF(N280="zákl. přenesená",J280,0)</f>
        <v>0</v>
      </c>
      <c r="BH280" s="229">
        <f>IF(N280="sníž. přenesená",J280,0)</f>
        <v>0</v>
      </c>
      <c r="BI280" s="229">
        <f>IF(N280="nulová",J280,0)</f>
        <v>0</v>
      </c>
      <c r="BJ280" s="16" t="s">
        <v>153</v>
      </c>
      <c r="BK280" s="229">
        <f>ROUND(I280*H280,2)</f>
        <v>0</v>
      </c>
      <c r="BL280" s="16" t="s">
        <v>207</v>
      </c>
      <c r="BM280" s="228" t="s">
        <v>545</v>
      </c>
    </row>
    <row r="281" s="13" customFormat="1">
      <c r="A281" s="13"/>
      <c r="B281" s="230"/>
      <c r="C281" s="231"/>
      <c r="D281" s="232" t="s">
        <v>250</v>
      </c>
      <c r="E281" s="233" t="s">
        <v>1</v>
      </c>
      <c r="F281" s="234" t="s">
        <v>546</v>
      </c>
      <c r="G281" s="231"/>
      <c r="H281" s="235">
        <v>1</v>
      </c>
      <c r="I281" s="236"/>
      <c r="J281" s="231"/>
      <c r="K281" s="231"/>
      <c r="L281" s="237"/>
      <c r="M281" s="238"/>
      <c r="N281" s="239"/>
      <c r="O281" s="239"/>
      <c r="P281" s="239"/>
      <c r="Q281" s="239"/>
      <c r="R281" s="239"/>
      <c r="S281" s="239"/>
      <c r="T281" s="240"/>
      <c r="U281" s="13"/>
      <c r="V281" s="13"/>
      <c r="W281" s="13"/>
      <c r="X281" s="13"/>
      <c r="Y281" s="13"/>
      <c r="Z281" s="13"/>
      <c r="AA281" s="13"/>
      <c r="AB281" s="13"/>
      <c r="AC281" s="13"/>
      <c r="AD281" s="13"/>
      <c r="AE281" s="13"/>
      <c r="AT281" s="241" t="s">
        <v>250</v>
      </c>
      <c r="AU281" s="241" t="s">
        <v>153</v>
      </c>
      <c r="AV281" s="13" t="s">
        <v>153</v>
      </c>
      <c r="AW281" s="13" t="s">
        <v>34</v>
      </c>
      <c r="AX281" s="13" t="s">
        <v>78</v>
      </c>
      <c r="AY281" s="241" t="s">
        <v>145</v>
      </c>
    </row>
    <row r="282" s="14" customFormat="1">
      <c r="A282" s="14"/>
      <c r="B282" s="242"/>
      <c r="C282" s="243"/>
      <c r="D282" s="232" t="s">
        <v>250</v>
      </c>
      <c r="E282" s="244" t="s">
        <v>1</v>
      </c>
      <c r="F282" s="245" t="s">
        <v>255</v>
      </c>
      <c r="G282" s="243"/>
      <c r="H282" s="246">
        <v>1</v>
      </c>
      <c r="I282" s="247"/>
      <c r="J282" s="243"/>
      <c r="K282" s="243"/>
      <c r="L282" s="248"/>
      <c r="M282" s="249"/>
      <c r="N282" s="250"/>
      <c r="O282" s="250"/>
      <c r="P282" s="250"/>
      <c r="Q282" s="250"/>
      <c r="R282" s="250"/>
      <c r="S282" s="250"/>
      <c r="T282" s="251"/>
      <c r="U282" s="14"/>
      <c r="V282" s="14"/>
      <c r="W282" s="14"/>
      <c r="X282" s="14"/>
      <c r="Y282" s="14"/>
      <c r="Z282" s="14"/>
      <c r="AA282" s="14"/>
      <c r="AB282" s="14"/>
      <c r="AC282" s="14"/>
      <c r="AD282" s="14"/>
      <c r="AE282" s="14"/>
      <c r="AT282" s="252" t="s">
        <v>250</v>
      </c>
      <c r="AU282" s="252" t="s">
        <v>153</v>
      </c>
      <c r="AV282" s="14" t="s">
        <v>152</v>
      </c>
      <c r="AW282" s="14" t="s">
        <v>34</v>
      </c>
      <c r="AX282" s="14" t="s">
        <v>85</v>
      </c>
      <c r="AY282" s="252" t="s">
        <v>145</v>
      </c>
    </row>
    <row r="283" s="2" customFormat="1" ht="24.15" customHeight="1">
      <c r="A283" s="37"/>
      <c r="B283" s="38"/>
      <c r="C283" s="253" t="s">
        <v>547</v>
      </c>
      <c r="D283" s="253" t="s">
        <v>275</v>
      </c>
      <c r="E283" s="254" t="s">
        <v>548</v>
      </c>
      <c r="F283" s="255" t="s">
        <v>549</v>
      </c>
      <c r="G283" s="256" t="s">
        <v>331</v>
      </c>
      <c r="H283" s="257">
        <v>1</v>
      </c>
      <c r="I283" s="258"/>
      <c r="J283" s="259">
        <f>ROUND(I283*H283,2)</f>
        <v>0</v>
      </c>
      <c r="K283" s="255" t="s">
        <v>1</v>
      </c>
      <c r="L283" s="260"/>
      <c r="M283" s="261" t="s">
        <v>1</v>
      </c>
      <c r="N283" s="262" t="s">
        <v>44</v>
      </c>
      <c r="O283" s="90"/>
      <c r="P283" s="226">
        <f>O283*H283</f>
        <v>0</v>
      </c>
      <c r="Q283" s="226">
        <v>0.00123</v>
      </c>
      <c r="R283" s="226">
        <f>Q283*H283</f>
        <v>0.00123</v>
      </c>
      <c r="S283" s="226">
        <v>0</v>
      </c>
      <c r="T283" s="227">
        <f>S283*H283</f>
        <v>0</v>
      </c>
      <c r="U283" s="37"/>
      <c r="V283" s="37"/>
      <c r="W283" s="37"/>
      <c r="X283" s="37"/>
      <c r="Y283" s="37"/>
      <c r="Z283" s="37"/>
      <c r="AA283" s="37"/>
      <c r="AB283" s="37"/>
      <c r="AC283" s="37"/>
      <c r="AD283" s="37"/>
      <c r="AE283" s="37"/>
      <c r="AR283" s="228" t="s">
        <v>279</v>
      </c>
      <c r="AT283" s="228" t="s">
        <v>275</v>
      </c>
      <c r="AU283" s="228" t="s">
        <v>153</v>
      </c>
      <c r="AY283" s="16" t="s">
        <v>145</v>
      </c>
      <c r="BE283" s="229">
        <f>IF(N283="základní",J283,0)</f>
        <v>0</v>
      </c>
      <c r="BF283" s="229">
        <f>IF(N283="snížená",J283,0)</f>
        <v>0</v>
      </c>
      <c r="BG283" s="229">
        <f>IF(N283="zákl. přenesená",J283,0)</f>
        <v>0</v>
      </c>
      <c r="BH283" s="229">
        <f>IF(N283="sníž. přenesená",J283,0)</f>
        <v>0</v>
      </c>
      <c r="BI283" s="229">
        <f>IF(N283="nulová",J283,0)</f>
        <v>0</v>
      </c>
      <c r="BJ283" s="16" t="s">
        <v>153</v>
      </c>
      <c r="BK283" s="229">
        <f>ROUND(I283*H283,2)</f>
        <v>0</v>
      </c>
      <c r="BL283" s="16" t="s">
        <v>207</v>
      </c>
      <c r="BM283" s="228" t="s">
        <v>550</v>
      </c>
    </row>
    <row r="284" s="13" customFormat="1">
      <c r="A284" s="13"/>
      <c r="B284" s="230"/>
      <c r="C284" s="231"/>
      <c r="D284" s="232" t="s">
        <v>250</v>
      </c>
      <c r="E284" s="233" t="s">
        <v>1</v>
      </c>
      <c r="F284" s="234" t="s">
        <v>546</v>
      </c>
      <c r="G284" s="231"/>
      <c r="H284" s="235">
        <v>1</v>
      </c>
      <c r="I284" s="236"/>
      <c r="J284" s="231"/>
      <c r="K284" s="231"/>
      <c r="L284" s="237"/>
      <c r="M284" s="238"/>
      <c r="N284" s="239"/>
      <c r="O284" s="239"/>
      <c r="P284" s="239"/>
      <c r="Q284" s="239"/>
      <c r="R284" s="239"/>
      <c r="S284" s="239"/>
      <c r="T284" s="240"/>
      <c r="U284" s="13"/>
      <c r="V284" s="13"/>
      <c r="W284" s="13"/>
      <c r="X284" s="13"/>
      <c r="Y284" s="13"/>
      <c r="Z284" s="13"/>
      <c r="AA284" s="13"/>
      <c r="AB284" s="13"/>
      <c r="AC284" s="13"/>
      <c r="AD284" s="13"/>
      <c r="AE284" s="13"/>
      <c r="AT284" s="241" t="s">
        <v>250</v>
      </c>
      <c r="AU284" s="241" t="s">
        <v>153</v>
      </c>
      <c r="AV284" s="13" t="s">
        <v>153</v>
      </c>
      <c r="AW284" s="13" t="s">
        <v>34</v>
      </c>
      <c r="AX284" s="13" t="s">
        <v>85</v>
      </c>
      <c r="AY284" s="241" t="s">
        <v>145</v>
      </c>
    </row>
    <row r="285" s="2" customFormat="1" ht="24.15" customHeight="1">
      <c r="A285" s="37"/>
      <c r="B285" s="38"/>
      <c r="C285" s="217" t="s">
        <v>551</v>
      </c>
      <c r="D285" s="217" t="s">
        <v>148</v>
      </c>
      <c r="E285" s="218" t="s">
        <v>552</v>
      </c>
      <c r="F285" s="219" t="s">
        <v>553</v>
      </c>
      <c r="G285" s="220" t="s">
        <v>331</v>
      </c>
      <c r="H285" s="221">
        <v>1</v>
      </c>
      <c r="I285" s="222"/>
      <c r="J285" s="223">
        <f>ROUND(I285*H285,2)</f>
        <v>0</v>
      </c>
      <c r="K285" s="219" t="s">
        <v>1</v>
      </c>
      <c r="L285" s="43"/>
      <c r="M285" s="224" t="s">
        <v>1</v>
      </c>
      <c r="N285" s="225" t="s">
        <v>44</v>
      </c>
      <c r="O285" s="90"/>
      <c r="P285" s="226">
        <f>O285*H285</f>
        <v>0</v>
      </c>
      <c r="Q285" s="226">
        <v>0</v>
      </c>
      <c r="R285" s="226">
        <f>Q285*H285</f>
        <v>0</v>
      </c>
      <c r="S285" s="226">
        <v>0.1104</v>
      </c>
      <c r="T285" s="227">
        <f>S285*H285</f>
        <v>0.1104</v>
      </c>
      <c r="U285" s="37"/>
      <c r="V285" s="37"/>
      <c r="W285" s="37"/>
      <c r="X285" s="37"/>
      <c r="Y285" s="37"/>
      <c r="Z285" s="37"/>
      <c r="AA285" s="37"/>
      <c r="AB285" s="37"/>
      <c r="AC285" s="37"/>
      <c r="AD285" s="37"/>
      <c r="AE285" s="37"/>
      <c r="AR285" s="228" t="s">
        <v>207</v>
      </c>
      <c r="AT285" s="228" t="s">
        <v>148</v>
      </c>
      <c r="AU285" s="228" t="s">
        <v>153</v>
      </c>
      <c r="AY285" s="16" t="s">
        <v>145</v>
      </c>
      <c r="BE285" s="229">
        <f>IF(N285="základní",J285,0)</f>
        <v>0</v>
      </c>
      <c r="BF285" s="229">
        <f>IF(N285="snížená",J285,0)</f>
        <v>0</v>
      </c>
      <c r="BG285" s="229">
        <f>IF(N285="zákl. přenesená",J285,0)</f>
        <v>0</v>
      </c>
      <c r="BH285" s="229">
        <f>IF(N285="sníž. přenesená",J285,0)</f>
        <v>0</v>
      </c>
      <c r="BI285" s="229">
        <f>IF(N285="nulová",J285,0)</f>
        <v>0</v>
      </c>
      <c r="BJ285" s="16" t="s">
        <v>153</v>
      </c>
      <c r="BK285" s="229">
        <f>ROUND(I285*H285,2)</f>
        <v>0</v>
      </c>
      <c r="BL285" s="16" t="s">
        <v>207</v>
      </c>
      <c r="BM285" s="228" t="s">
        <v>554</v>
      </c>
    </row>
    <row r="286" s="2" customFormat="1" ht="24.15" customHeight="1">
      <c r="A286" s="37"/>
      <c r="B286" s="38"/>
      <c r="C286" s="217" t="s">
        <v>555</v>
      </c>
      <c r="D286" s="217" t="s">
        <v>148</v>
      </c>
      <c r="E286" s="218" t="s">
        <v>556</v>
      </c>
      <c r="F286" s="219" t="s">
        <v>557</v>
      </c>
      <c r="G286" s="220" t="s">
        <v>232</v>
      </c>
      <c r="H286" s="221">
        <v>0.27400000000000002</v>
      </c>
      <c r="I286" s="222"/>
      <c r="J286" s="223">
        <f>ROUND(I286*H286,2)</f>
        <v>0</v>
      </c>
      <c r="K286" s="219" t="s">
        <v>1</v>
      </c>
      <c r="L286" s="43"/>
      <c r="M286" s="224" t="s">
        <v>1</v>
      </c>
      <c r="N286" s="225" t="s">
        <v>44</v>
      </c>
      <c r="O286" s="90"/>
      <c r="P286" s="226">
        <f>O286*H286</f>
        <v>0</v>
      </c>
      <c r="Q286" s="226">
        <v>0</v>
      </c>
      <c r="R286" s="226">
        <f>Q286*H286</f>
        <v>0</v>
      </c>
      <c r="S286" s="226">
        <v>0</v>
      </c>
      <c r="T286" s="227">
        <f>S286*H286</f>
        <v>0</v>
      </c>
      <c r="U286" s="37"/>
      <c r="V286" s="37"/>
      <c r="W286" s="37"/>
      <c r="X286" s="37"/>
      <c r="Y286" s="37"/>
      <c r="Z286" s="37"/>
      <c r="AA286" s="37"/>
      <c r="AB286" s="37"/>
      <c r="AC286" s="37"/>
      <c r="AD286" s="37"/>
      <c r="AE286" s="37"/>
      <c r="AR286" s="228" t="s">
        <v>207</v>
      </c>
      <c r="AT286" s="228" t="s">
        <v>148</v>
      </c>
      <c r="AU286" s="228" t="s">
        <v>153</v>
      </c>
      <c r="AY286" s="16" t="s">
        <v>145</v>
      </c>
      <c r="BE286" s="229">
        <f>IF(N286="základní",J286,0)</f>
        <v>0</v>
      </c>
      <c r="BF286" s="229">
        <f>IF(N286="snížená",J286,0)</f>
        <v>0</v>
      </c>
      <c r="BG286" s="229">
        <f>IF(N286="zákl. přenesená",J286,0)</f>
        <v>0</v>
      </c>
      <c r="BH286" s="229">
        <f>IF(N286="sníž. přenesená",J286,0)</f>
        <v>0</v>
      </c>
      <c r="BI286" s="229">
        <f>IF(N286="nulová",J286,0)</f>
        <v>0</v>
      </c>
      <c r="BJ286" s="16" t="s">
        <v>153</v>
      </c>
      <c r="BK286" s="229">
        <f>ROUND(I286*H286,2)</f>
        <v>0</v>
      </c>
      <c r="BL286" s="16" t="s">
        <v>207</v>
      </c>
      <c r="BM286" s="228" t="s">
        <v>558</v>
      </c>
    </row>
    <row r="287" s="12" customFormat="1" ht="22.8" customHeight="1">
      <c r="A287" s="12"/>
      <c r="B287" s="201"/>
      <c r="C287" s="202"/>
      <c r="D287" s="203" t="s">
        <v>77</v>
      </c>
      <c r="E287" s="215" t="s">
        <v>559</v>
      </c>
      <c r="F287" s="215" t="s">
        <v>560</v>
      </c>
      <c r="G287" s="202"/>
      <c r="H287" s="202"/>
      <c r="I287" s="205"/>
      <c r="J287" s="216">
        <f>BK287</f>
        <v>0</v>
      </c>
      <c r="K287" s="202"/>
      <c r="L287" s="207"/>
      <c r="M287" s="208"/>
      <c r="N287" s="209"/>
      <c r="O287" s="209"/>
      <c r="P287" s="210">
        <f>SUM(P288:P303)</f>
        <v>0</v>
      </c>
      <c r="Q287" s="209"/>
      <c r="R287" s="210">
        <f>SUM(R288:R303)</f>
        <v>0.21101919999999999</v>
      </c>
      <c r="S287" s="209"/>
      <c r="T287" s="211">
        <f>SUM(T288:T303)</f>
        <v>0.76138835999999999</v>
      </c>
      <c r="U287" s="12"/>
      <c r="V287" s="12"/>
      <c r="W287" s="12"/>
      <c r="X287" s="12"/>
      <c r="Y287" s="12"/>
      <c r="Z287" s="12"/>
      <c r="AA287" s="12"/>
      <c r="AB287" s="12"/>
      <c r="AC287" s="12"/>
      <c r="AD287" s="12"/>
      <c r="AE287" s="12"/>
      <c r="AR287" s="212" t="s">
        <v>153</v>
      </c>
      <c r="AT287" s="213" t="s">
        <v>77</v>
      </c>
      <c r="AU287" s="213" t="s">
        <v>85</v>
      </c>
      <c r="AY287" s="212" t="s">
        <v>145</v>
      </c>
      <c r="BK287" s="214">
        <f>SUM(BK288:BK303)</f>
        <v>0</v>
      </c>
    </row>
    <row r="288" s="2" customFormat="1" ht="16.5" customHeight="1">
      <c r="A288" s="37"/>
      <c r="B288" s="38"/>
      <c r="C288" s="217" t="s">
        <v>561</v>
      </c>
      <c r="D288" s="217" t="s">
        <v>148</v>
      </c>
      <c r="E288" s="218" t="s">
        <v>562</v>
      </c>
      <c r="F288" s="219" t="s">
        <v>563</v>
      </c>
      <c r="G288" s="220" t="s">
        <v>151</v>
      </c>
      <c r="H288" s="221">
        <v>5.9080000000000004</v>
      </c>
      <c r="I288" s="222"/>
      <c r="J288" s="223">
        <f>ROUND(I288*H288,2)</f>
        <v>0</v>
      </c>
      <c r="K288" s="219" t="s">
        <v>1</v>
      </c>
      <c r="L288" s="43"/>
      <c r="M288" s="224" t="s">
        <v>1</v>
      </c>
      <c r="N288" s="225" t="s">
        <v>44</v>
      </c>
      <c r="O288" s="90"/>
      <c r="P288" s="226">
        <f>O288*H288</f>
        <v>0</v>
      </c>
      <c r="Q288" s="226">
        <v>0.00029999999999999997</v>
      </c>
      <c r="R288" s="226">
        <f>Q288*H288</f>
        <v>0.0017723999999999999</v>
      </c>
      <c r="S288" s="226">
        <v>0</v>
      </c>
      <c r="T288" s="227">
        <f>S288*H288</f>
        <v>0</v>
      </c>
      <c r="U288" s="37"/>
      <c r="V288" s="37"/>
      <c r="W288" s="37"/>
      <c r="X288" s="37"/>
      <c r="Y288" s="37"/>
      <c r="Z288" s="37"/>
      <c r="AA288" s="37"/>
      <c r="AB288" s="37"/>
      <c r="AC288" s="37"/>
      <c r="AD288" s="37"/>
      <c r="AE288" s="37"/>
      <c r="AR288" s="228" t="s">
        <v>207</v>
      </c>
      <c r="AT288" s="228" t="s">
        <v>148</v>
      </c>
      <c r="AU288" s="228" t="s">
        <v>153</v>
      </c>
      <c r="AY288" s="16" t="s">
        <v>145</v>
      </c>
      <c r="BE288" s="229">
        <f>IF(N288="základní",J288,0)</f>
        <v>0</v>
      </c>
      <c r="BF288" s="229">
        <f>IF(N288="snížená",J288,0)</f>
        <v>0</v>
      </c>
      <c r="BG288" s="229">
        <f>IF(N288="zákl. přenesená",J288,0)</f>
        <v>0</v>
      </c>
      <c r="BH288" s="229">
        <f>IF(N288="sníž. přenesená",J288,0)</f>
        <v>0</v>
      </c>
      <c r="BI288" s="229">
        <f>IF(N288="nulová",J288,0)</f>
        <v>0</v>
      </c>
      <c r="BJ288" s="16" t="s">
        <v>153</v>
      </c>
      <c r="BK288" s="229">
        <f>ROUND(I288*H288,2)</f>
        <v>0</v>
      </c>
      <c r="BL288" s="16" t="s">
        <v>207</v>
      </c>
      <c r="BM288" s="228" t="s">
        <v>564</v>
      </c>
    </row>
    <row r="289" s="2" customFormat="1" ht="24.15" customHeight="1">
      <c r="A289" s="37"/>
      <c r="B289" s="38"/>
      <c r="C289" s="217" t="s">
        <v>565</v>
      </c>
      <c r="D289" s="217" t="s">
        <v>148</v>
      </c>
      <c r="E289" s="218" t="s">
        <v>566</v>
      </c>
      <c r="F289" s="219" t="s">
        <v>567</v>
      </c>
      <c r="G289" s="220" t="s">
        <v>200</v>
      </c>
      <c r="H289" s="221">
        <v>23</v>
      </c>
      <c r="I289" s="222"/>
      <c r="J289" s="223">
        <f>ROUND(I289*H289,2)</f>
        <v>0</v>
      </c>
      <c r="K289" s="219" t="s">
        <v>1</v>
      </c>
      <c r="L289" s="43"/>
      <c r="M289" s="224" t="s">
        <v>1</v>
      </c>
      <c r="N289" s="225" t="s">
        <v>44</v>
      </c>
      <c r="O289" s="90"/>
      <c r="P289" s="226">
        <f>O289*H289</f>
        <v>0</v>
      </c>
      <c r="Q289" s="226">
        <v>0</v>
      </c>
      <c r="R289" s="226">
        <f>Q289*H289</f>
        <v>0</v>
      </c>
      <c r="S289" s="226">
        <v>0.01174</v>
      </c>
      <c r="T289" s="227">
        <f>S289*H289</f>
        <v>0.27002000000000004</v>
      </c>
      <c r="U289" s="37"/>
      <c r="V289" s="37"/>
      <c r="W289" s="37"/>
      <c r="X289" s="37"/>
      <c r="Y289" s="37"/>
      <c r="Z289" s="37"/>
      <c r="AA289" s="37"/>
      <c r="AB289" s="37"/>
      <c r="AC289" s="37"/>
      <c r="AD289" s="37"/>
      <c r="AE289" s="37"/>
      <c r="AR289" s="228" t="s">
        <v>207</v>
      </c>
      <c r="AT289" s="228" t="s">
        <v>148</v>
      </c>
      <c r="AU289" s="228" t="s">
        <v>153</v>
      </c>
      <c r="AY289" s="16" t="s">
        <v>145</v>
      </c>
      <c r="BE289" s="229">
        <f>IF(N289="základní",J289,0)</f>
        <v>0</v>
      </c>
      <c r="BF289" s="229">
        <f>IF(N289="snížená",J289,0)</f>
        <v>0</v>
      </c>
      <c r="BG289" s="229">
        <f>IF(N289="zákl. přenesená",J289,0)</f>
        <v>0</v>
      </c>
      <c r="BH289" s="229">
        <f>IF(N289="sníž. přenesená",J289,0)</f>
        <v>0</v>
      </c>
      <c r="BI289" s="229">
        <f>IF(N289="nulová",J289,0)</f>
        <v>0</v>
      </c>
      <c r="BJ289" s="16" t="s">
        <v>153</v>
      </c>
      <c r="BK289" s="229">
        <f>ROUND(I289*H289,2)</f>
        <v>0</v>
      </c>
      <c r="BL289" s="16" t="s">
        <v>207</v>
      </c>
      <c r="BM289" s="228" t="s">
        <v>568</v>
      </c>
    </row>
    <row r="290" s="2" customFormat="1" ht="24.15" customHeight="1">
      <c r="A290" s="37"/>
      <c r="B290" s="38"/>
      <c r="C290" s="217" t="s">
        <v>569</v>
      </c>
      <c r="D290" s="217" t="s">
        <v>148</v>
      </c>
      <c r="E290" s="218" t="s">
        <v>570</v>
      </c>
      <c r="F290" s="219" t="s">
        <v>571</v>
      </c>
      <c r="G290" s="220" t="s">
        <v>151</v>
      </c>
      <c r="H290" s="221">
        <v>5.9080000000000004</v>
      </c>
      <c r="I290" s="222"/>
      <c r="J290" s="223">
        <f>ROUND(I290*H290,2)</f>
        <v>0</v>
      </c>
      <c r="K290" s="219" t="s">
        <v>1</v>
      </c>
      <c r="L290" s="43"/>
      <c r="M290" s="224" t="s">
        <v>1</v>
      </c>
      <c r="N290" s="225" t="s">
        <v>44</v>
      </c>
      <c r="O290" s="90"/>
      <c r="P290" s="226">
        <f>O290*H290</f>
        <v>0</v>
      </c>
      <c r="Q290" s="226">
        <v>0</v>
      </c>
      <c r="R290" s="226">
        <f>Q290*H290</f>
        <v>0</v>
      </c>
      <c r="S290" s="226">
        <v>0.083169999999999994</v>
      </c>
      <c r="T290" s="227">
        <f>S290*H290</f>
        <v>0.49136836</v>
      </c>
      <c r="U290" s="37"/>
      <c r="V290" s="37"/>
      <c r="W290" s="37"/>
      <c r="X290" s="37"/>
      <c r="Y290" s="37"/>
      <c r="Z290" s="37"/>
      <c r="AA290" s="37"/>
      <c r="AB290" s="37"/>
      <c r="AC290" s="37"/>
      <c r="AD290" s="37"/>
      <c r="AE290" s="37"/>
      <c r="AR290" s="228" t="s">
        <v>207</v>
      </c>
      <c r="AT290" s="228" t="s">
        <v>148</v>
      </c>
      <c r="AU290" s="228" t="s">
        <v>153</v>
      </c>
      <c r="AY290" s="16" t="s">
        <v>145</v>
      </c>
      <c r="BE290" s="229">
        <f>IF(N290="základní",J290,0)</f>
        <v>0</v>
      </c>
      <c r="BF290" s="229">
        <f>IF(N290="snížená",J290,0)</f>
        <v>0</v>
      </c>
      <c r="BG290" s="229">
        <f>IF(N290="zákl. přenesená",J290,0)</f>
        <v>0</v>
      </c>
      <c r="BH290" s="229">
        <f>IF(N290="sníž. přenesená",J290,0)</f>
        <v>0</v>
      </c>
      <c r="BI290" s="229">
        <f>IF(N290="nulová",J290,0)</f>
        <v>0</v>
      </c>
      <c r="BJ290" s="16" t="s">
        <v>153</v>
      </c>
      <c r="BK290" s="229">
        <f>ROUND(I290*H290,2)</f>
        <v>0</v>
      </c>
      <c r="BL290" s="16" t="s">
        <v>207</v>
      </c>
      <c r="BM290" s="228" t="s">
        <v>572</v>
      </c>
    </row>
    <row r="291" s="2" customFormat="1" ht="24.15" customHeight="1">
      <c r="A291" s="37"/>
      <c r="B291" s="38"/>
      <c r="C291" s="217" t="s">
        <v>573</v>
      </c>
      <c r="D291" s="217" t="s">
        <v>148</v>
      </c>
      <c r="E291" s="218" t="s">
        <v>574</v>
      </c>
      <c r="F291" s="219" t="s">
        <v>575</v>
      </c>
      <c r="G291" s="220" t="s">
        <v>151</v>
      </c>
      <c r="H291" s="221">
        <v>5.9080000000000004</v>
      </c>
      <c r="I291" s="222"/>
      <c r="J291" s="223">
        <f>ROUND(I291*H291,2)</f>
        <v>0</v>
      </c>
      <c r="K291" s="219" t="s">
        <v>1</v>
      </c>
      <c r="L291" s="43"/>
      <c r="M291" s="224" t="s">
        <v>1</v>
      </c>
      <c r="N291" s="225" t="s">
        <v>44</v>
      </c>
      <c r="O291" s="90"/>
      <c r="P291" s="226">
        <f>O291*H291</f>
        <v>0</v>
      </c>
      <c r="Q291" s="226">
        <v>0.0063499999999999997</v>
      </c>
      <c r="R291" s="226">
        <f>Q291*H291</f>
        <v>0.037515800000000002</v>
      </c>
      <c r="S291" s="226">
        <v>0</v>
      </c>
      <c r="T291" s="227">
        <f>S291*H291</f>
        <v>0</v>
      </c>
      <c r="U291" s="37"/>
      <c r="V291" s="37"/>
      <c r="W291" s="37"/>
      <c r="X291" s="37"/>
      <c r="Y291" s="37"/>
      <c r="Z291" s="37"/>
      <c r="AA291" s="37"/>
      <c r="AB291" s="37"/>
      <c r="AC291" s="37"/>
      <c r="AD291" s="37"/>
      <c r="AE291" s="37"/>
      <c r="AR291" s="228" t="s">
        <v>207</v>
      </c>
      <c r="AT291" s="228" t="s">
        <v>148</v>
      </c>
      <c r="AU291" s="228" t="s">
        <v>153</v>
      </c>
      <c r="AY291" s="16" t="s">
        <v>145</v>
      </c>
      <c r="BE291" s="229">
        <f>IF(N291="základní",J291,0)</f>
        <v>0</v>
      </c>
      <c r="BF291" s="229">
        <f>IF(N291="snížená",J291,0)</f>
        <v>0</v>
      </c>
      <c r="BG291" s="229">
        <f>IF(N291="zákl. přenesená",J291,0)</f>
        <v>0</v>
      </c>
      <c r="BH291" s="229">
        <f>IF(N291="sníž. přenesená",J291,0)</f>
        <v>0</v>
      </c>
      <c r="BI291" s="229">
        <f>IF(N291="nulová",J291,0)</f>
        <v>0</v>
      </c>
      <c r="BJ291" s="16" t="s">
        <v>153</v>
      </c>
      <c r="BK291" s="229">
        <f>ROUND(I291*H291,2)</f>
        <v>0</v>
      </c>
      <c r="BL291" s="16" t="s">
        <v>207</v>
      </c>
      <c r="BM291" s="228" t="s">
        <v>576</v>
      </c>
    </row>
    <row r="292" s="2" customFormat="1" ht="33" customHeight="1">
      <c r="A292" s="37"/>
      <c r="B292" s="38"/>
      <c r="C292" s="253" t="s">
        <v>577</v>
      </c>
      <c r="D292" s="253" t="s">
        <v>275</v>
      </c>
      <c r="E292" s="254" t="s">
        <v>578</v>
      </c>
      <c r="F292" s="255" t="s">
        <v>579</v>
      </c>
      <c r="G292" s="256" t="s">
        <v>151</v>
      </c>
      <c r="H292" s="257">
        <v>6.4199999999999999</v>
      </c>
      <c r="I292" s="258"/>
      <c r="J292" s="259">
        <f>ROUND(I292*H292,2)</f>
        <v>0</v>
      </c>
      <c r="K292" s="255" t="s">
        <v>1</v>
      </c>
      <c r="L292" s="260"/>
      <c r="M292" s="261" t="s">
        <v>1</v>
      </c>
      <c r="N292" s="262" t="s">
        <v>44</v>
      </c>
      <c r="O292" s="90"/>
      <c r="P292" s="226">
        <f>O292*H292</f>
        <v>0</v>
      </c>
      <c r="Q292" s="226">
        <v>0.021999999999999999</v>
      </c>
      <c r="R292" s="226">
        <f>Q292*H292</f>
        <v>0.14123999999999998</v>
      </c>
      <c r="S292" s="226">
        <v>0</v>
      </c>
      <c r="T292" s="227">
        <f>S292*H292</f>
        <v>0</v>
      </c>
      <c r="U292" s="37"/>
      <c r="V292" s="37"/>
      <c r="W292" s="37"/>
      <c r="X292" s="37"/>
      <c r="Y292" s="37"/>
      <c r="Z292" s="37"/>
      <c r="AA292" s="37"/>
      <c r="AB292" s="37"/>
      <c r="AC292" s="37"/>
      <c r="AD292" s="37"/>
      <c r="AE292" s="37"/>
      <c r="AR292" s="228" t="s">
        <v>279</v>
      </c>
      <c r="AT292" s="228" t="s">
        <v>275</v>
      </c>
      <c r="AU292" s="228" t="s">
        <v>153</v>
      </c>
      <c r="AY292" s="16" t="s">
        <v>145</v>
      </c>
      <c r="BE292" s="229">
        <f>IF(N292="základní",J292,0)</f>
        <v>0</v>
      </c>
      <c r="BF292" s="229">
        <f>IF(N292="snížená",J292,0)</f>
        <v>0</v>
      </c>
      <c r="BG292" s="229">
        <f>IF(N292="zákl. přenesená",J292,0)</f>
        <v>0</v>
      </c>
      <c r="BH292" s="229">
        <f>IF(N292="sníž. přenesená",J292,0)</f>
        <v>0</v>
      </c>
      <c r="BI292" s="229">
        <f>IF(N292="nulová",J292,0)</f>
        <v>0</v>
      </c>
      <c r="BJ292" s="16" t="s">
        <v>153</v>
      </c>
      <c r="BK292" s="229">
        <f>ROUND(I292*H292,2)</f>
        <v>0</v>
      </c>
      <c r="BL292" s="16" t="s">
        <v>207</v>
      </c>
      <c r="BM292" s="228" t="s">
        <v>580</v>
      </c>
    </row>
    <row r="293" s="2" customFormat="1" ht="24.15" customHeight="1">
      <c r="A293" s="37"/>
      <c r="B293" s="38"/>
      <c r="C293" s="217" t="s">
        <v>581</v>
      </c>
      <c r="D293" s="217" t="s">
        <v>148</v>
      </c>
      <c r="E293" s="218" t="s">
        <v>582</v>
      </c>
      <c r="F293" s="219" t="s">
        <v>583</v>
      </c>
      <c r="G293" s="220" t="s">
        <v>151</v>
      </c>
      <c r="H293" s="221">
        <v>5.9080000000000004</v>
      </c>
      <c r="I293" s="222"/>
      <c r="J293" s="223">
        <f>ROUND(I293*H293,2)</f>
        <v>0</v>
      </c>
      <c r="K293" s="219" t="s">
        <v>278</v>
      </c>
      <c r="L293" s="43"/>
      <c r="M293" s="224" t="s">
        <v>1</v>
      </c>
      <c r="N293" s="225" t="s">
        <v>44</v>
      </c>
      <c r="O293" s="90"/>
      <c r="P293" s="226">
        <f>O293*H293</f>
        <v>0</v>
      </c>
      <c r="Q293" s="226">
        <v>0.0015</v>
      </c>
      <c r="R293" s="226">
        <f>Q293*H293</f>
        <v>0.0088620000000000001</v>
      </c>
      <c r="S293" s="226">
        <v>0</v>
      </c>
      <c r="T293" s="227">
        <f>S293*H293</f>
        <v>0</v>
      </c>
      <c r="U293" s="37"/>
      <c r="V293" s="37"/>
      <c r="W293" s="37"/>
      <c r="X293" s="37"/>
      <c r="Y293" s="37"/>
      <c r="Z293" s="37"/>
      <c r="AA293" s="37"/>
      <c r="AB293" s="37"/>
      <c r="AC293" s="37"/>
      <c r="AD293" s="37"/>
      <c r="AE293" s="37"/>
      <c r="AR293" s="228" t="s">
        <v>207</v>
      </c>
      <c r="AT293" s="228" t="s">
        <v>148</v>
      </c>
      <c r="AU293" s="228" t="s">
        <v>153</v>
      </c>
      <c r="AY293" s="16" t="s">
        <v>145</v>
      </c>
      <c r="BE293" s="229">
        <f>IF(N293="základní",J293,0)</f>
        <v>0</v>
      </c>
      <c r="BF293" s="229">
        <f>IF(N293="snížená",J293,0)</f>
        <v>0</v>
      </c>
      <c r="BG293" s="229">
        <f>IF(N293="zákl. přenesená",J293,0)</f>
        <v>0</v>
      </c>
      <c r="BH293" s="229">
        <f>IF(N293="sníž. přenesená",J293,0)</f>
        <v>0</v>
      </c>
      <c r="BI293" s="229">
        <f>IF(N293="nulová",J293,0)</f>
        <v>0</v>
      </c>
      <c r="BJ293" s="16" t="s">
        <v>153</v>
      </c>
      <c r="BK293" s="229">
        <f>ROUND(I293*H293,2)</f>
        <v>0</v>
      </c>
      <c r="BL293" s="16" t="s">
        <v>207</v>
      </c>
      <c r="BM293" s="228" t="s">
        <v>584</v>
      </c>
    </row>
    <row r="294" s="2" customFormat="1">
      <c r="A294" s="37"/>
      <c r="B294" s="38"/>
      <c r="C294" s="39"/>
      <c r="D294" s="263" t="s">
        <v>326</v>
      </c>
      <c r="E294" s="39"/>
      <c r="F294" s="264" t="s">
        <v>585</v>
      </c>
      <c r="G294" s="39"/>
      <c r="H294" s="39"/>
      <c r="I294" s="265"/>
      <c r="J294" s="39"/>
      <c r="K294" s="39"/>
      <c r="L294" s="43"/>
      <c r="M294" s="266"/>
      <c r="N294" s="267"/>
      <c r="O294" s="90"/>
      <c r="P294" s="90"/>
      <c r="Q294" s="90"/>
      <c r="R294" s="90"/>
      <c r="S294" s="90"/>
      <c r="T294" s="91"/>
      <c r="U294" s="37"/>
      <c r="V294" s="37"/>
      <c r="W294" s="37"/>
      <c r="X294" s="37"/>
      <c r="Y294" s="37"/>
      <c r="Z294" s="37"/>
      <c r="AA294" s="37"/>
      <c r="AB294" s="37"/>
      <c r="AC294" s="37"/>
      <c r="AD294" s="37"/>
      <c r="AE294" s="37"/>
      <c r="AT294" s="16" t="s">
        <v>326</v>
      </c>
      <c r="AU294" s="16" t="s">
        <v>153</v>
      </c>
    </row>
    <row r="295" s="2" customFormat="1" ht="16.5" customHeight="1">
      <c r="A295" s="37"/>
      <c r="B295" s="38"/>
      <c r="C295" s="217" t="s">
        <v>586</v>
      </c>
      <c r="D295" s="217" t="s">
        <v>148</v>
      </c>
      <c r="E295" s="218" t="s">
        <v>587</v>
      </c>
      <c r="F295" s="219" t="s">
        <v>588</v>
      </c>
      <c r="G295" s="220" t="s">
        <v>200</v>
      </c>
      <c r="H295" s="221">
        <v>9.4000000000000004</v>
      </c>
      <c r="I295" s="222"/>
      <c r="J295" s="223">
        <f>ROUND(I295*H295,2)</f>
        <v>0</v>
      </c>
      <c r="K295" s="219" t="s">
        <v>1</v>
      </c>
      <c r="L295" s="43"/>
      <c r="M295" s="224" t="s">
        <v>1</v>
      </c>
      <c r="N295" s="225" t="s">
        <v>44</v>
      </c>
      <c r="O295" s="90"/>
      <c r="P295" s="226">
        <f>O295*H295</f>
        <v>0</v>
      </c>
      <c r="Q295" s="226">
        <v>9.0000000000000006E-05</v>
      </c>
      <c r="R295" s="226">
        <f>Q295*H295</f>
        <v>0.00084600000000000007</v>
      </c>
      <c r="S295" s="226">
        <v>0</v>
      </c>
      <c r="T295" s="227">
        <f>S295*H295</f>
        <v>0</v>
      </c>
      <c r="U295" s="37"/>
      <c r="V295" s="37"/>
      <c r="W295" s="37"/>
      <c r="X295" s="37"/>
      <c r="Y295" s="37"/>
      <c r="Z295" s="37"/>
      <c r="AA295" s="37"/>
      <c r="AB295" s="37"/>
      <c r="AC295" s="37"/>
      <c r="AD295" s="37"/>
      <c r="AE295" s="37"/>
      <c r="AR295" s="228" t="s">
        <v>207</v>
      </c>
      <c r="AT295" s="228" t="s">
        <v>148</v>
      </c>
      <c r="AU295" s="228" t="s">
        <v>153</v>
      </c>
      <c r="AY295" s="16" t="s">
        <v>145</v>
      </c>
      <c r="BE295" s="229">
        <f>IF(N295="základní",J295,0)</f>
        <v>0</v>
      </c>
      <c r="BF295" s="229">
        <f>IF(N295="snížená",J295,0)</f>
        <v>0</v>
      </c>
      <c r="BG295" s="229">
        <f>IF(N295="zákl. přenesená",J295,0)</f>
        <v>0</v>
      </c>
      <c r="BH295" s="229">
        <f>IF(N295="sníž. přenesená",J295,0)</f>
        <v>0</v>
      </c>
      <c r="BI295" s="229">
        <f>IF(N295="nulová",J295,0)</f>
        <v>0</v>
      </c>
      <c r="BJ295" s="16" t="s">
        <v>153</v>
      </c>
      <c r="BK295" s="229">
        <f>ROUND(I295*H295,2)</f>
        <v>0</v>
      </c>
      <c r="BL295" s="16" t="s">
        <v>207</v>
      </c>
      <c r="BM295" s="228" t="s">
        <v>589</v>
      </c>
    </row>
    <row r="296" s="13" customFormat="1">
      <c r="A296" s="13"/>
      <c r="B296" s="230"/>
      <c r="C296" s="231"/>
      <c r="D296" s="232" t="s">
        <v>250</v>
      </c>
      <c r="E296" s="233" t="s">
        <v>1</v>
      </c>
      <c r="F296" s="234" t="s">
        <v>590</v>
      </c>
      <c r="G296" s="231"/>
      <c r="H296" s="235">
        <v>5.7999999999999998</v>
      </c>
      <c r="I296" s="236"/>
      <c r="J296" s="231"/>
      <c r="K296" s="231"/>
      <c r="L296" s="237"/>
      <c r="M296" s="238"/>
      <c r="N296" s="239"/>
      <c r="O296" s="239"/>
      <c r="P296" s="239"/>
      <c r="Q296" s="239"/>
      <c r="R296" s="239"/>
      <c r="S296" s="239"/>
      <c r="T296" s="240"/>
      <c r="U296" s="13"/>
      <c r="V296" s="13"/>
      <c r="W296" s="13"/>
      <c r="X296" s="13"/>
      <c r="Y296" s="13"/>
      <c r="Z296" s="13"/>
      <c r="AA296" s="13"/>
      <c r="AB296" s="13"/>
      <c r="AC296" s="13"/>
      <c r="AD296" s="13"/>
      <c r="AE296" s="13"/>
      <c r="AT296" s="241" t="s">
        <v>250</v>
      </c>
      <c r="AU296" s="241" t="s">
        <v>153</v>
      </c>
      <c r="AV296" s="13" t="s">
        <v>153</v>
      </c>
      <c r="AW296" s="13" t="s">
        <v>34</v>
      </c>
      <c r="AX296" s="13" t="s">
        <v>78</v>
      </c>
      <c r="AY296" s="241" t="s">
        <v>145</v>
      </c>
    </row>
    <row r="297" s="13" customFormat="1">
      <c r="A297" s="13"/>
      <c r="B297" s="230"/>
      <c r="C297" s="231"/>
      <c r="D297" s="232" t="s">
        <v>250</v>
      </c>
      <c r="E297" s="233" t="s">
        <v>1</v>
      </c>
      <c r="F297" s="234" t="s">
        <v>591</v>
      </c>
      <c r="G297" s="231"/>
      <c r="H297" s="235">
        <v>3.6000000000000001</v>
      </c>
      <c r="I297" s="236"/>
      <c r="J297" s="231"/>
      <c r="K297" s="231"/>
      <c r="L297" s="237"/>
      <c r="M297" s="238"/>
      <c r="N297" s="239"/>
      <c r="O297" s="239"/>
      <c r="P297" s="239"/>
      <c r="Q297" s="239"/>
      <c r="R297" s="239"/>
      <c r="S297" s="239"/>
      <c r="T297" s="240"/>
      <c r="U297" s="13"/>
      <c r="V297" s="13"/>
      <c r="W297" s="13"/>
      <c r="X297" s="13"/>
      <c r="Y297" s="13"/>
      <c r="Z297" s="13"/>
      <c r="AA297" s="13"/>
      <c r="AB297" s="13"/>
      <c r="AC297" s="13"/>
      <c r="AD297" s="13"/>
      <c r="AE297" s="13"/>
      <c r="AT297" s="241" t="s">
        <v>250</v>
      </c>
      <c r="AU297" s="241" t="s">
        <v>153</v>
      </c>
      <c r="AV297" s="13" t="s">
        <v>153</v>
      </c>
      <c r="AW297" s="13" t="s">
        <v>34</v>
      </c>
      <c r="AX297" s="13" t="s">
        <v>78</v>
      </c>
      <c r="AY297" s="241" t="s">
        <v>145</v>
      </c>
    </row>
    <row r="298" s="14" customFormat="1">
      <c r="A298" s="14"/>
      <c r="B298" s="242"/>
      <c r="C298" s="243"/>
      <c r="D298" s="232" t="s">
        <v>250</v>
      </c>
      <c r="E298" s="244" t="s">
        <v>1</v>
      </c>
      <c r="F298" s="245" t="s">
        <v>255</v>
      </c>
      <c r="G298" s="243"/>
      <c r="H298" s="246">
        <v>9.4000000000000004</v>
      </c>
      <c r="I298" s="247"/>
      <c r="J298" s="243"/>
      <c r="K298" s="243"/>
      <c r="L298" s="248"/>
      <c r="M298" s="249"/>
      <c r="N298" s="250"/>
      <c r="O298" s="250"/>
      <c r="P298" s="250"/>
      <c r="Q298" s="250"/>
      <c r="R298" s="250"/>
      <c r="S298" s="250"/>
      <c r="T298" s="251"/>
      <c r="U298" s="14"/>
      <c r="V298" s="14"/>
      <c r="W298" s="14"/>
      <c r="X298" s="14"/>
      <c r="Y298" s="14"/>
      <c r="Z298" s="14"/>
      <c r="AA298" s="14"/>
      <c r="AB298" s="14"/>
      <c r="AC298" s="14"/>
      <c r="AD298" s="14"/>
      <c r="AE298" s="14"/>
      <c r="AT298" s="252" t="s">
        <v>250</v>
      </c>
      <c r="AU298" s="252" t="s">
        <v>153</v>
      </c>
      <c r="AV298" s="14" t="s">
        <v>152</v>
      </c>
      <c r="AW298" s="14" t="s">
        <v>34</v>
      </c>
      <c r="AX298" s="14" t="s">
        <v>85</v>
      </c>
      <c r="AY298" s="252" t="s">
        <v>145</v>
      </c>
    </row>
    <row r="299" s="2" customFormat="1" ht="16.5" customHeight="1">
      <c r="A299" s="37"/>
      <c r="B299" s="38"/>
      <c r="C299" s="217" t="s">
        <v>592</v>
      </c>
      <c r="D299" s="217" t="s">
        <v>148</v>
      </c>
      <c r="E299" s="218" t="s">
        <v>593</v>
      </c>
      <c r="F299" s="219" t="s">
        <v>594</v>
      </c>
      <c r="G299" s="220" t="s">
        <v>331</v>
      </c>
      <c r="H299" s="221">
        <v>4</v>
      </c>
      <c r="I299" s="222"/>
      <c r="J299" s="223">
        <f>ROUND(I299*H299,2)</f>
        <v>0</v>
      </c>
      <c r="K299" s="219" t="s">
        <v>278</v>
      </c>
      <c r="L299" s="43"/>
      <c r="M299" s="224" t="s">
        <v>1</v>
      </c>
      <c r="N299" s="225" t="s">
        <v>44</v>
      </c>
      <c r="O299" s="90"/>
      <c r="P299" s="226">
        <f>O299*H299</f>
        <v>0</v>
      </c>
      <c r="Q299" s="226">
        <v>0.00021000000000000001</v>
      </c>
      <c r="R299" s="226">
        <f>Q299*H299</f>
        <v>0.00084000000000000003</v>
      </c>
      <c r="S299" s="226">
        <v>0</v>
      </c>
      <c r="T299" s="227">
        <f>S299*H299</f>
        <v>0</v>
      </c>
      <c r="U299" s="37"/>
      <c r="V299" s="37"/>
      <c r="W299" s="37"/>
      <c r="X299" s="37"/>
      <c r="Y299" s="37"/>
      <c r="Z299" s="37"/>
      <c r="AA299" s="37"/>
      <c r="AB299" s="37"/>
      <c r="AC299" s="37"/>
      <c r="AD299" s="37"/>
      <c r="AE299" s="37"/>
      <c r="AR299" s="228" t="s">
        <v>207</v>
      </c>
      <c r="AT299" s="228" t="s">
        <v>148</v>
      </c>
      <c r="AU299" s="228" t="s">
        <v>153</v>
      </c>
      <c r="AY299" s="16" t="s">
        <v>145</v>
      </c>
      <c r="BE299" s="229">
        <f>IF(N299="základní",J299,0)</f>
        <v>0</v>
      </c>
      <c r="BF299" s="229">
        <f>IF(N299="snížená",J299,0)</f>
        <v>0</v>
      </c>
      <c r="BG299" s="229">
        <f>IF(N299="zákl. přenesená",J299,0)</f>
        <v>0</v>
      </c>
      <c r="BH299" s="229">
        <f>IF(N299="sníž. přenesená",J299,0)</f>
        <v>0</v>
      </c>
      <c r="BI299" s="229">
        <f>IF(N299="nulová",J299,0)</f>
        <v>0</v>
      </c>
      <c r="BJ299" s="16" t="s">
        <v>153</v>
      </c>
      <c r="BK299" s="229">
        <f>ROUND(I299*H299,2)</f>
        <v>0</v>
      </c>
      <c r="BL299" s="16" t="s">
        <v>207</v>
      </c>
      <c r="BM299" s="228" t="s">
        <v>595</v>
      </c>
    </row>
    <row r="300" s="2" customFormat="1">
      <c r="A300" s="37"/>
      <c r="B300" s="38"/>
      <c r="C300" s="39"/>
      <c r="D300" s="263" t="s">
        <v>326</v>
      </c>
      <c r="E300" s="39"/>
      <c r="F300" s="264" t="s">
        <v>596</v>
      </c>
      <c r="G300" s="39"/>
      <c r="H300" s="39"/>
      <c r="I300" s="265"/>
      <c r="J300" s="39"/>
      <c r="K300" s="39"/>
      <c r="L300" s="43"/>
      <c r="M300" s="266"/>
      <c r="N300" s="267"/>
      <c r="O300" s="90"/>
      <c r="P300" s="90"/>
      <c r="Q300" s="90"/>
      <c r="R300" s="90"/>
      <c r="S300" s="90"/>
      <c r="T300" s="91"/>
      <c r="U300" s="37"/>
      <c r="V300" s="37"/>
      <c r="W300" s="37"/>
      <c r="X300" s="37"/>
      <c r="Y300" s="37"/>
      <c r="Z300" s="37"/>
      <c r="AA300" s="37"/>
      <c r="AB300" s="37"/>
      <c r="AC300" s="37"/>
      <c r="AD300" s="37"/>
      <c r="AE300" s="37"/>
      <c r="AT300" s="16" t="s">
        <v>326</v>
      </c>
      <c r="AU300" s="16" t="s">
        <v>153</v>
      </c>
    </row>
    <row r="301" s="2" customFormat="1" ht="16.5" customHeight="1">
      <c r="A301" s="37"/>
      <c r="B301" s="38"/>
      <c r="C301" s="217" t="s">
        <v>597</v>
      </c>
      <c r="D301" s="217" t="s">
        <v>148</v>
      </c>
      <c r="E301" s="218" t="s">
        <v>598</v>
      </c>
      <c r="F301" s="219" t="s">
        <v>599</v>
      </c>
      <c r="G301" s="220" t="s">
        <v>200</v>
      </c>
      <c r="H301" s="221">
        <v>14</v>
      </c>
      <c r="I301" s="222"/>
      <c r="J301" s="223">
        <f>ROUND(I301*H301,2)</f>
        <v>0</v>
      </c>
      <c r="K301" s="219" t="s">
        <v>278</v>
      </c>
      <c r="L301" s="43"/>
      <c r="M301" s="224" t="s">
        <v>1</v>
      </c>
      <c r="N301" s="225" t="s">
        <v>44</v>
      </c>
      <c r="O301" s="90"/>
      <c r="P301" s="226">
        <f>O301*H301</f>
        <v>0</v>
      </c>
      <c r="Q301" s="226">
        <v>0.0014245</v>
      </c>
      <c r="R301" s="226">
        <f>Q301*H301</f>
        <v>0.019942999999999999</v>
      </c>
      <c r="S301" s="226">
        <v>0</v>
      </c>
      <c r="T301" s="227">
        <f>S301*H301</f>
        <v>0</v>
      </c>
      <c r="U301" s="37"/>
      <c r="V301" s="37"/>
      <c r="W301" s="37"/>
      <c r="X301" s="37"/>
      <c r="Y301" s="37"/>
      <c r="Z301" s="37"/>
      <c r="AA301" s="37"/>
      <c r="AB301" s="37"/>
      <c r="AC301" s="37"/>
      <c r="AD301" s="37"/>
      <c r="AE301" s="37"/>
      <c r="AR301" s="228" t="s">
        <v>207</v>
      </c>
      <c r="AT301" s="228" t="s">
        <v>148</v>
      </c>
      <c r="AU301" s="228" t="s">
        <v>153</v>
      </c>
      <c r="AY301" s="16" t="s">
        <v>145</v>
      </c>
      <c r="BE301" s="229">
        <f>IF(N301="základní",J301,0)</f>
        <v>0</v>
      </c>
      <c r="BF301" s="229">
        <f>IF(N301="snížená",J301,0)</f>
        <v>0</v>
      </c>
      <c r="BG301" s="229">
        <f>IF(N301="zákl. přenesená",J301,0)</f>
        <v>0</v>
      </c>
      <c r="BH301" s="229">
        <f>IF(N301="sníž. přenesená",J301,0)</f>
        <v>0</v>
      </c>
      <c r="BI301" s="229">
        <f>IF(N301="nulová",J301,0)</f>
        <v>0</v>
      </c>
      <c r="BJ301" s="16" t="s">
        <v>153</v>
      </c>
      <c r="BK301" s="229">
        <f>ROUND(I301*H301,2)</f>
        <v>0</v>
      </c>
      <c r="BL301" s="16" t="s">
        <v>207</v>
      </c>
      <c r="BM301" s="228" t="s">
        <v>600</v>
      </c>
    </row>
    <row r="302" s="2" customFormat="1">
      <c r="A302" s="37"/>
      <c r="B302" s="38"/>
      <c r="C302" s="39"/>
      <c r="D302" s="263" t="s">
        <v>326</v>
      </c>
      <c r="E302" s="39"/>
      <c r="F302" s="264" t="s">
        <v>601</v>
      </c>
      <c r="G302" s="39"/>
      <c r="H302" s="39"/>
      <c r="I302" s="265"/>
      <c r="J302" s="39"/>
      <c r="K302" s="39"/>
      <c r="L302" s="43"/>
      <c r="M302" s="266"/>
      <c r="N302" s="267"/>
      <c r="O302" s="90"/>
      <c r="P302" s="90"/>
      <c r="Q302" s="90"/>
      <c r="R302" s="90"/>
      <c r="S302" s="90"/>
      <c r="T302" s="91"/>
      <c r="U302" s="37"/>
      <c r="V302" s="37"/>
      <c r="W302" s="37"/>
      <c r="X302" s="37"/>
      <c r="Y302" s="37"/>
      <c r="Z302" s="37"/>
      <c r="AA302" s="37"/>
      <c r="AB302" s="37"/>
      <c r="AC302" s="37"/>
      <c r="AD302" s="37"/>
      <c r="AE302" s="37"/>
      <c r="AT302" s="16" t="s">
        <v>326</v>
      </c>
      <c r="AU302" s="16" t="s">
        <v>153</v>
      </c>
    </row>
    <row r="303" s="2" customFormat="1" ht="24.15" customHeight="1">
      <c r="A303" s="37"/>
      <c r="B303" s="38"/>
      <c r="C303" s="217" t="s">
        <v>602</v>
      </c>
      <c r="D303" s="217" t="s">
        <v>148</v>
      </c>
      <c r="E303" s="218" t="s">
        <v>603</v>
      </c>
      <c r="F303" s="219" t="s">
        <v>604</v>
      </c>
      <c r="G303" s="220" t="s">
        <v>232</v>
      </c>
      <c r="H303" s="221">
        <v>0.089999999999999997</v>
      </c>
      <c r="I303" s="222"/>
      <c r="J303" s="223">
        <f>ROUND(I303*H303,2)</f>
        <v>0</v>
      </c>
      <c r="K303" s="219" t="s">
        <v>1</v>
      </c>
      <c r="L303" s="43"/>
      <c r="M303" s="224" t="s">
        <v>1</v>
      </c>
      <c r="N303" s="225" t="s">
        <v>44</v>
      </c>
      <c r="O303" s="90"/>
      <c r="P303" s="226">
        <f>O303*H303</f>
        <v>0</v>
      </c>
      <c r="Q303" s="226">
        <v>0</v>
      </c>
      <c r="R303" s="226">
        <f>Q303*H303</f>
        <v>0</v>
      </c>
      <c r="S303" s="226">
        <v>0</v>
      </c>
      <c r="T303" s="227">
        <f>S303*H303</f>
        <v>0</v>
      </c>
      <c r="U303" s="37"/>
      <c r="V303" s="37"/>
      <c r="W303" s="37"/>
      <c r="X303" s="37"/>
      <c r="Y303" s="37"/>
      <c r="Z303" s="37"/>
      <c r="AA303" s="37"/>
      <c r="AB303" s="37"/>
      <c r="AC303" s="37"/>
      <c r="AD303" s="37"/>
      <c r="AE303" s="37"/>
      <c r="AR303" s="228" t="s">
        <v>207</v>
      </c>
      <c r="AT303" s="228" t="s">
        <v>148</v>
      </c>
      <c r="AU303" s="228" t="s">
        <v>153</v>
      </c>
      <c r="AY303" s="16" t="s">
        <v>145</v>
      </c>
      <c r="BE303" s="229">
        <f>IF(N303="základní",J303,0)</f>
        <v>0</v>
      </c>
      <c r="BF303" s="229">
        <f>IF(N303="snížená",J303,0)</f>
        <v>0</v>
      </c>
      <c r="BG303" s="229">
        <f>IF(N303="zákl. přenesená",J303,0)</f>
        <v>0</v>
      </c>
      <c r="BH303" s="229">
        <f>IF(N303="sníž. přenesená",J303,0)</f>
        <v>0</v>
      </c>
      <c r="BI303" s="229">
        <f>IF(N303="nulová",J303,0)</f>
        <v>0</v>
      </c>
      <c r="BJ303" s="16" t="s">
        <v>153</v>
      </c>
      <c r="BK303" s="229">
        <f>ROUND(I303*H303,2)</f>
        <v>0</v>
      </c>
      <c r="BL303" s="16" t="s">
        <v>207</v>
      </c>
      <c r="BM303" s="228" t="s">
        <v>605</v>
      </c>
    </row>
    <row r="304" s="12" customFormat="1" ht="22.8" customHeight="1">
      <c r="A304" s="12"/>
      <c r="B304" s="201"/>
      <c r="C304" s="202"/>
      <c r="D304" s="203" t="s">
        <v>77</v>
      </c>
      <c r="E304" s="215" t="s">
        <v>606</v>
      </c>
      <c r="F304" s="215" t="s">
        <v>607</v>
      </c>
      <c r="G304" s="202"/>
      <c r="H304" s="202"/>
      <c r="I304" s="205"/>
      <c r="J304" s="216">
        <f>BK304</f>
        <v>0</v>
      </c>
      <c r="K304" s="202"/>
      <c r="L304" s="207"/>
      <c r="M304" s="208"/>
      <c r="N304" s="209"/>
      <c r="O304" s="209"/>
      <c r="P304" s="210">
        <f>P305</f>
        <v>0</v>
      </c>
      <c r="Q304" s="209"/>
      <c r="R304" s="210">
        <f>R305</f>
        <v>0</v>
      </c>
      <c r="S304" s="209"/>
      <c r="T304" s="211">
        <f>T305</f>
        <v>0.71415000000000006</v>
      </c>
      <c r="U304" s="12"/>
      <c r="V304" s="12"/>
      <c r="W304" s="12"/>
      <c r="X304" s="12"/>
      <c r="Y304" s="12"/>
      <c r="Z304" s="12"/>
      <c r="AA304" s="12"/>
      <c r="AB304" s="12"/>
      <c r="AC304" s="12"/>
      <c r="AD304" s="12"/>
      <c r="AE304" s="12"/>
      <c r="AR304" s="212" t="s">
        <v>153</v>
      </c>
      <c r="AT304" s="213" t="s">
        <v>77</v>
      </c>
      <c r="AU304" s="213" t="s">
        <v>85</v>
      </c>
      <c r="AY304" s="212" t="s">
        <v>145</v>
      </c>
      <c r="BK304" s="214">
        <f>BK305</f>
        <v>0</v>
      </c>
    </row>
    <row r="305" s="2" customFormat="1" ht="24.15" customHeight="1">
      <c r="A305" s="37"/>
      <c r="B305" s="38"/>
      <c r="C305" s="217" t="s">
        <v>608</v>
      </c>
      <c r="D305" s="217" t="s">
        <v>148</v>
      </c>
      <c r="E305" s="218" t="s">
        <v>609</v>
      </c>
      <c r="F305" s="219" t="s">
        <v>610</v>
      </c>
      <c r="G305" s="220" t="s">
        <v>151</v>
      </c>
      <c r="H305" s="221">
        <v>28.565999999999999</v>
      </c>
      <c r="I305" s="222"/>
      <c r="J305" s="223">
        <f>ROUND(I305*H305,2)</f>
        <v>0</v>
      </c>
      <c r="K305" s="219" t="s">
        <v>1</v>
      </c>
      <c r="L305" s="43"/>
      <c r="M305" s="224" t="s">
        <v>1</v>
      </c>
      <c r="N305" s="225" t="s">
        <v>44</v>
      </c>
      <c r="O305" s="90"/>
      <c r="P305" s="226">
        <f>O305*H305</f>
        <v>0</v>
      </c>
      <c r="Q305" s="226">
        <v>0</v>
      </c>
      <c r="R305" s="226">
        <f>Q305*H305</f>
        <v>0</v>
      </c>
      <c r="S305" s="226">
        <v>0.025000000000000001</v>
      </c>
      <c r="T305" s="227">
        <f>S305*H305</f>
        <v>0.71415000000000006</v>
      </c>
      <c r="U305" s="37"/>
      <c r="V305" s="37"/>
      <c r="W305" s="37"/>
      <c r="X305" s="37"/>
      <c r="Y305" s="37"/>
      <c r="Z305" s="37"/>
      <c r="AA305" s="37"/>
      <c r="AB305" s="37"/>
      <c r="AC305" s="37"/>
      <c r="AD305" s="37"/>
      <c r="AE305" s="37"/>
      <c r="AR305" s="228" t="s">
        <v>207</v>
      </c>
      <c r="AT305" s="228" t="s">
        <v>148</v>
      </c>
      <c r="AU305" s="228" t="s">
        <v>153</v>
      </c>
      <c r="AY305" s="16" t="s">
        <v>145</v>
      </c>
      <c r="BE305" s="229">
        <f>IF(N305="základní",J305,0)</f>
        <v>0</v>
      </c>
      <c r="BF305" s="229">
        <f>IF(N305="snížená",J305,0)</f>
        <v>0</v>
      </c>
      <c r="BG305" s="229">
        <f>IF(N305="zákl. přenesená",J305,0)</f>
        <v>0</v>
      </c>
      <c r="BH305" s="229">
        <f>IF(N305="sníž. přenesená",J305,0)</f>
        <v>0</v>
      </c>
      <c r="BI305" s="229">
        <f>IF(N305="nulová",J305,0)</f>
        <v>0</v>
      </c>
      <c r="BJ305" s="16" t="s">
        <v>153</v>
      </c>
      <c r="BK305" s="229">
        <f>ROUND(I305*H305,2)</f>
        <v>0</v>
      </c>
      <c r="BL305" s="16" t="s">
        <v>207</v>
      </c>
      <c r="BM305" s="228" t="s">
        <v>611</v>
      </c>
    </row>
    <row r="306" s="12" customFormat="1" ht="22.8" customHeight="1">
      <c r="A306" s="12"/>
      <c r="B306" s="201"/>
      <c r="C306" s="202"/>
      <c r="D306" s="203" t="s">
        <v>77</v>
      </c>
      <c r="E306" s="215" t="s">
        <v>612</v>
      </c>
      <c r="F306" s="215" t="s">
        <v>613</v>
      </c>
      <c r="G306" s="202"/>
      <c r="H306" s="202"/>
      <c r="I306" s="205"/>
      <c r="J306" s="216">
        <f>BK306</f>
        <v>0</v>
      </c>
      <c r="K306" s="202"/>
      <c r="L306" s="207"/>
      <c r="M306" s="208"/>
      <c r="N306" s="209"/>
      <c r="O306" s="209"/>
      <c r="P306" s="210">
        <f>SUM(P307:P318)</f>
        <v>0</v>
      </c>
      <c r="Q306" s="209"/>
      <c r="R306" s="210">
        <f>SUM(R307:R318)</f>
        <v>0.25814901000000007</v>
      </c>
      <c r="S306" s="209"/>
      <c r="T306" s="211">
        <f>SUM(T307:T318)</f>
        <v>0.18232500000000002</v>
      </c>
      <c r="U306" s="12"/>
      <c r="V306" s="12"/>
      <c r="W306" s="12"/>
      <c r="X306" s="12"/>
      <c r="Y306" s="12"/>
      <c r="Z306" s="12"/>
      <c r="AA306" s="12"/>
      <c r="AB306" s="12"/>
      <c r="AC306" s="12"/>
      <c r="AD306" s="12"/>
      <c r="AE306" s="12"/>
      <c r="AR306" s="212" t="s">
        <v>153</v>
      </c>
      <c r="AT306" s="213" t="s">
        <v>77</v>
      </c>
      <c r="AU306" s="213" t="s">
        <v>85</v>
      </c>
      <c r="AY306" s="212" t="s">
        <v>145</v>
      </c>
      <c r="BK306" s="214">
        <f>SUM(BK307:BK318)</f>
        <v>0</v>
      </c>
    </row>
    <row r="307" s="2" customFormat="1" ht="21.75" customHeight="1">
      <c r="A307" s="37"/>
      <c r="B307" s="38"/>
      <c r="C307" s="217" t="s">
        <v>614</v>
      </c>
      <c r="D307" s="217" t="s">
        <v>148</v>
      </c>
      <c r="E307" s="218" t="s">
        <v>615</v>
      </c>
      <c r="F307" s="219" t="s">
        <v>616</v>
      </c>
      <c r="G307" s="220" t="s">
        <v>151</v>
      </c>
      <c r="H307" s="221">
        <v>58.774999999999999</v>
      </c>
      <c r="I307" s="222"/>
      <c r="J307" s="223">
        <f>ROUND(I307*H307,2)</f>
        <v>0</v>
      </c>
      <c r="K307" s="219" t="s">
        <v>1</v>
      </c>
      <c r="L307" s="43"/>
      <c r="M307" s="224" t="s">
        <v>1</v>
      </c>
      <c r="N307" s="225" t="s">
        <v>44</v>
      </c>
      <c r="O307" s="90"/>
      <c r="P307" s="226">
        <f>O307*H307</f>
        <v>0</v>
      </c>
      <c r="Q307" s="226">
        <v>7.6799999999999999E-07</v>
      </c>
      <c r="R307" s="226">
        <f>Q307*H307</f>
        <v>4.5139199999999996E-05</v>
      </c>
      <c r="S307" s="226">
        <v>0</v>
      </c>
      <c r="T307" s="227">
        <f>S307*H307</f>
        <v>0</v>
      </c>
      <c r="U307" s="37"/>
      <c r="V307" s="37"/>
      <c r="W307" s="37"/>
      <c r="X307" s="37"/>
      <c r="Y307" s="37"/>
      <c r="Z307" s="37"/>
      <c r="AA307" s="37"/>
      <c r="AB307" s="37"/>
      <c r="AC307" s="37"/>
      <c r="AD307" s="37"/>
      <c r="AE307" s="37"/>
      <c r="AR307" s="228" t="s">
        <v>207</v>
      </c>
      <c r="AT307" s="228" t="s">
        <v>148</v>
      </c>
      <c r="AU307" s="228" t="s">
        <v>153</v>
      </c>
      <c r="AY307" s="16" t="s">
        <v>145</v>
      </c>
      <c r="BE307" s="229">
        <f>IF(N307="základní",J307,0)</f>
        <v>0</v>
      </c>
      <c r="BF307" s="229">
        <f>IF(N307="snížená",J307,0)</f>
        <v>0</v>
      </c>
      <c r="BG307" s="229">
        <f>IF(N307="zákl. přenesená",J307,0)</f>
        <v>0</v>
      </c>
      <c r="BH307" s="229">
        <f>IF(N307="sníž. přenesená",J307,0)</f>
        <v>0</v>
      </c>
      <c r="BI307" s="229">
        <f>IF(N307="nulová",J307,0)</f>
        <v>0</v>
      </c>
      <c r="BJ307" s="16" t="s">
        <v>153</v>
      </c>
      <c r="BK307" s="229">
        <f>ROUND(I307*H307,2)</f>
        <v>0</v>
      </c>
      <c r="BL307" s="16" t="s">
        <v>207</v>
      </c>
      <c r="BM307" s="228" t="s">
        <v>617</v>
      </c>
    </row>
    <row r="308" s="2" customFormat="1" ht="16.5" customHeight="1">
      <c r="A308" s="37"/>
      <c r="B308" s="38"/>
      <c r="C308" s="217" t="s">
        <v>618</v>
      </c>
      <c r="D308" s="217" t="s">
        <v>148</v>
      </c>
      <c r="E308" s="218" t="s">
        <v>619</v>
      </c>
      <c r="F308" s="219" t="s">
        <v>620</v>
      </c>
      <c r="G308" s="220" t="s">
        <v>151</v>
      </c>
      <c r="H308" s="221">
        <v>58.774999999999999</v>
      </c>
      <c r="I308" s="222"/>
      <c r="J308" s="223">
        <f>ROUND(I308*H308,2)</f>
        <v>0</v>
      </c>
      <c r="K308" s="219" t="s">
        <v>1</v>
      </c>
      <c r="L308" s="43"/>
      <c r="M308" s="224" t="s">
        <v>1</v>
      </c>
      <c r="N308" s="225" t="s">
        <v>44</v>
      </c>
      <c r="O308" s="90"/>
      <c r="P308" s="226">
        <f>O308*H308</f>
        <v>0</v>
      </c>
      <c r="Q308" s="226">
        <v>0</v>
      </c>
      <c r="R308" s="226">
        <f>Q308*H308</f>
        <v>0</v>
      </c>
      <c r="S308" s="226">
        <v>0</v>
      </c>
      <c r="T308" s="227">
        <f>S308*H308</f>
        <v>0</v>
      </c>
      <c r="U308" s="37"/>
      <c r="V308" s="37"/>
      <c r="W308" s="37"/>
      <c r="X308" s="37"/>
      <c r="Y308" s="37"/>
      <c r="Z308" s="37"/>
      <c r="AA308" s="37"/>
      <c r="AB308" s="37"/>
      <c r="AC308" s="37"/>
      <c r="AD308" s="37"/>
      <c r="AE308" s="37"/>
      <c r="AR308" s="228" t="s">
        <v>207</v>
      </c>
      <c r="AT308" s="228" t="s">
        <v>148</v>
      </c>
      <c r="AU308" s="228" t="s">
        <v>153</v>
      </c>
      <c r="AY308" s="16" t="s">
        <v>145</v>
      </c>
      <c r="BE308" s="229">
        <f>IF(N308="základní",J308,0)</f>
        <v>0</v>
      </c>
      <c r="BF308" s="229">
        <f>IF(N308="snížená",J308,0)</f>
        <v>0</v>
      </c>
      <c r="BG308" s="229">
        <f>IF(N308="zákl. přenesená",J308,0)</f>
        <v>0</v>
      </c>
      <c r="BH308" s="229">
        <f>IF(N308="sníž. přenesená",J308,0)</f>
        <v>0</v>
      </c>
      <c r="BI308" s="229">
        <f>IF(N308="nulová",J308,0)</f>
        <v>0</v>
      </c>
      <c r="BJ308" s="16" t="s">
        <v>153</v>
      </c>
      <c r="BK308" s="229">
        <f>ROUND(I308*H308,2)</f>
        <v>0</v>
      </c>
      <c r="BL308" s="16" t="s">
        <v>207</v>
      </c>
      <c r="BM308" s="228" t="s">
        <v>621</v>
      </c>
    </row>
    <row r="309" s="2" customFormat="1" ht="24.15" customHeight="1">
      <c r="A309" s="37"/>
      <c r="B309" s="38"/>
      <c r="C309" s="217" t="s">
        <v>622</v>
      </c>
      <c r="D309" s="217" t="s">
        <v>148</v>
      </c>
      <c r="E309" s="218" t="s">
        <v>623</v>
      </c>
      <c r="F309" s="219" t="s">
        <v>624</v>
      </c>
      <c r="G309" s="220" t="s">
        <v>151</v>
      </c>
      <c r="H309" s="221">
        <v>58.774999999999999</v>
      </c>
      <c r="I309" s="222"/>
      <c r="J309" s="223">
        <f>ROUND(I309*H309,2)</f>
        <v>0</v>
      </c>
      <c r="K309" s="219" t="s">
        <v>1</v>
      </c>
      <c r="L309" s="43"/>
      <c r="M309" s="224" t="s">
        <v>1</v>
      </c>
      <c r="N309" s="225" t="s">
        <v>44</v>
      </c>
      <c r="O309" s="90"/>
      <c r="P309" s="226">
        <f>O309*H309</f>
        <v>0</v>
      </c>
      <c r="Q309" s="226">
        <v>3.3000000000000003E-05</v>
      </c>
      <c r="R309" s="226">
        <f>Q309*H309</f>
        <v>0.001939575</v>
      </c>
      <c r="S309" s="226">
        <v>0</v>
      </c>
      <c r="T309" s="227">
        <f>S309*H309</f>
        <v>0</v>
      </c>
      <c r="U309" s="37"/>
      <c r="V309" s="37"/>
      <c r="W309" s="37"/>
      <c r="X309" s="37"/>
      <c r="Y309" s="37"/>
      <c r="Z309" s="37"/>
      <c r="AA309" s="37"/>
      <c r="AB309" s="37"/>
      <c r="AC309" s="37"/>
      <c r="AD309" s="37"/>
      <c r="AE309" s="37"/>
      <c r="AR309" s="228" t="s">
        <v>207</v>
      </c>
      <c r="AT309" s="228" t="s">
        <v>148</v>
      </c>
      <c r="AU309" s="228" t="s">
        <v>153</v>
      </c>
      <c r="AY309" s="16" t="s">
        <v>145</v>
      </c>
      <c r="BE309" s="229">
        <f>IF(N309="základní",J309,0)</f>
        <v>0</v>
      </c>
      <c r="BF309" s="229">
        <f>IF(N309="snížená",J309,0)</f>
        <v>0</v>
      </c>
      <c r="BG309" s="229">
        <f>IF(N309="zákl. přenesená",J309,0)</f>
        <v>0</v>
      </c>
      <c r="BH309" s="229">
        <f>IF(N309="sníž. přenesená",J309,0)</f>
        <v>0</v>
      </c>
      <c r="BI309" s="229">
        <f>IF(N309="nulová",J309,0)</f>
        <v>0</v>
      </c>
      <c r="BJ309" s="16" t="s">
        <v>153</v>
      </c>
      <c r="BK309" s="229">
        <f>ROUND(I309*H309,2)</f>
        <v>0</v>
      </c>
      <c r="BL309" s="16" t="s">
        <v>207</v>
      </c>
      <c r="BM309" s="228" t="s">
        <v>625</v>
      </c>
    </row>
    <row r="310" s="2" customFormat="1" ht="24.15" customHeight="1">
      <c r="A310" s="37"/>
      <c r="B310" s="38"/>
      <c r="C310" s="217" t="s">
        <v>626</v>
      </c>
      <c r="D310" s="217" t="s">
        <v>148</v>
      </c>
      <c r="E310" s="218" t="s">
        <v>627</v>
      </c>
      <c r="F310" s="219" t="s">
        <v>628</v>
      </c>
      <c r="G310" s="220" t="s">
        <v>151</v>
      </c>
      <c r="H310" s="221">
        <v>58.774999999999999</v>
      </c>
      <c r="I310" s="222"/>
      <c r="J310" s="223">
        <f>ROUND(I310*H310,2)</f>
        <v>0</v>
      </c>
      <c r="K310" s="219" t="s">
        <v>1</v>
      </c>
      <c r="L310" s="43"/>
      <c r="M310" s="224" t="s">
        <v>1</v>
      </c>
      <c r="N310" s="225" t="s">
        <v>44</v>
      </c>
      <c r="O310" s="90"/>
      <c r="P310" s="226">
        <f>O310*H310</f>
        <v>0</v>
      </c>
      <c r="Q310" s="226">
        <v>0</v>
      </c>
      <c r="R310" s="226">
        <f>Q310*H310</f>
        <v>0</v>
      </c>
      <c r="S310" s="226">
        <v>0.0030000000000000001</v>
      </c>
      <c r="T310" s="227">
        <f>S310*H310</f>
        <v>0.17632500000000001</v>
      </c>
      <c r="U310" s="37"/>
      <c r="V310" s="37"/>
      <c r="W310" s="37"/>
      <c r="X310" s="37"/>
      <c r="Y310" s="37"/>
      <c r="Z310" s="37"/>
      <c r="AA310" s="37"/>
      <c r="AB310" s="37"/>
      <c r="AC310" s="37"/>
      <c r="AD310" s="37"/>
      <c r="AE310" s="37"/>
      <c r="AR310" s="228" t="s">
        <v>207</v>
      </c>
      <c r="AT310" s="228" t="s">
        <v>148</v>
      </c>
      <c r="AU310" s="228" t="s">
        <v>153</v>
      </c>
      <c r="AY310" s="16" t="s">
        <v>145</v>
      </c>
      <c r="BE310" s="229">
        <f>IF(N310="základní",J310,0)</f>
        <v>0</v>
      </c>
      <c r="BF310" s="229">
        <f>IF(N310="snížená",J310,0)</f>
        <v>0</v>
      </c>
      <c r="BG310" s="229">
        <f>IF(N310="zákl. přenesená",J310,0)</f>
        <v>0</v>
      </c>
      <c r="BH310" s="229">
        <f>IF(N310="sníž. přenesená",J310,0)</f>
        <v>0</v>
      </c>
      <c r="BI310" s="229">
        <f>IF(N310="nulová",J310,0)</f>
        <v>0</v>
      </c>
      <c r="BJ310" s="16" t="s">
        <v>153</v>
      </c>
      <c r="BK310" s="229">
        <f>ROUND(I310*H310,2)</f>
        <v>0</v>
      </c>
      <c r="BL310" s="16" t="s">
        <v>207</v>
      </c>
      <c r="BM310" s="228" t="s">
        <v>629</v>
      </c>
    </row>
    <row r="311" s="2" customFormat="1" ht="21.75" customHeight="1">
      <c r="A311" s="37"/>
      <c r="B311" s="38"/>
      <c r="C311" s="217" t="s">
        <v>630</v>
      </c>
      <c r="D311" s="217" t="s">
        <v>148</v>
      </c>
      <c r="E311" s="218" t="s">
        <v>631</v>
      </c>
      <c r="F311" s="219" t="s">
        <v>632</v>
      </c>
      <c r="G311" s="220" t="s">
        <v>151</v>
      </c>
      <c r="H311" s="221">
        <v>58.774999999999999</v>
      </c>
      <c r="I311" s="222"/>
      <c r="J311" s="223">
        <f>ROUND(I311*H311,2)</f>
        <v>0</v>
      </c>
      <c r="K311" s="219" t="s">
        <v>1</v>
      </c>
      <c r="L311" s="43"/>
      <c r="M311" s="224" t="s">
        <v>1</v>
      </c>
      <c r="N311" s="225" t="s">
        <v>44</v>
      </c>
      <c r="O311" s="90"/>
      <c r="P311" s="226">
        <f>O311*H311</f>
        <v>0</v>
      </c>
      <c r="Q311" s="226">
        <v>0.00029999999999999997</v>
      </c>
      <c r="R311" s="226">
        <f>Q311*H311</f>
        <v>0.017632499999999999</v>
      </c>
      <c r="S311" s="226">
        <v>0</v>
      </c>
      <c r="T311" s="227">
        <f>S311*H311</f>
        <v>0</v>
      </c>
      <c r="U311" s="37"/>
      <c r="V311" s="37"/>
      <c r="W311" s="37"/>
      <c r="X311" s="37"/>
      <c r="Y311" s="37"/>
      <c r="Z311" s="37"/>
      <c r="AA311" s="37"/>
      <c r="AB311" s="37"/>
      <c r="AC311" s="37"/>
      <c r="AD311" s="37"/>
      <c r="AE311" s="37"/>
      <c r="AR311" s="228" t="s">
        <v>207</v>
      </c>
      <c r="AT311" s="228" t="s">
        <v>148</v>
      </c>
      <c r="AU311" s="228" t="s">
        <v>153</v>
      </c>
      <c r="AY311" s="16" t="s">
        <v>145</v>
      </c>
      <c r="BE311" s="229">
        <f>IF(N311="základní",J311,0)</f>
        <v>0</v>
      </c>
      <c r="BF311" s="229">
        <f>IF(N311="snížená",J311,0)</f>
        <v>0</v>
      </c>
      <c r="BG311" s="229">
        <f>IF(N311="zákl. přenesená",J311,0)</f>
        <v>0</v>
      </c>
      <c r="BH311" s="229">
        <f>IF(N311="sníž. přenesená",J311,0)</f>
        <v>0</v>
      </c>
      <c r="BI311" s="229">
        <f>IF(N311="nulová",J311,0)</f>
        <v>0</v>
      </c>
      <c r="BJ311" s="16" t="s">
        <v>153</v>
      </c>
      <c r="BK311" s="229">
        <f>ROUND(I311*H311,2)</f>
        <v>0</v>
      </c>
      <c r="BL311" s="16" t="s">
        <v>207</v>
      </c>
      <c r="BM311" s="228" t="s">
        <v>633</v>
      </c>
    </row>
    <row r="312" s="2" customFormat="1" ht="44.25" customHeight="1">
      <c r="A312" s="37"/>
      <c r="B312" s="38"/>
      <c r="C312" s="253" t="s">
        <v>634</v>
      </c>
      <c r="D312" s="253" t="s">
        <v>275</v>
      </c>
      <c r="E312" s="254" t="s">
        <v>635</v>
      </c>
      <c r="F312" s="255" t="s">
        <v>636</v>
      </c>
      <c r="G312" s="256" t="s">
        <v>151</v>
      </c>
      <c r="H312" s="257">
        <v>62.130000000000003</v>
      </c>
      <c r="I312" s="258"/>
      <c r="J312" s="259">
        <f>ROUND(I312*H312,2)</f>
        <v>0</v>
      </c>
      <c r="K312" s="255" t="s">
        <v>1</v>
      </c>
      <c r="L312" s="260"/>
      <c r="M312" s="261" t="s">
        <v>1</v>
      </c>
      <c r="N312" s="262" t="s">
        <v>44</v>
      </c>
      <c r="O312" s="90"/>
      <c r="P312" s="226">
        <f>O312*H312</f>
        <v>0</v>
      </c>
      <c r="Q312" s="226">
        <v>0.0036800000000000001</v>
      </c>
      <c r="R312" s="226">
        <f>Q312*H312</f>
        <v>0.22863840000000002</v>
      </c>
      <c r="S312" s="226">
        <v>0</v>
      </c>
      <c r="T312" s="227">
        <f>S312*H312</f>
        <v>0</v>
      </c>
      <c r="U312" s="37"/>
      <c r="V312" s="37"/>
      <c r="W312" s="37"/>
      <c r="X312" s="37"/>
      <c r="Y312" s="37"/>
      <c r="Z312" s="37"/>
      <c r="AA312" s="37"/>
      <c r="AB312" s="37"/>
      <c r="AC312" s="37"/>
      <c r="AD312" s="37"/>
      <c r="AE312" s="37"/>
      <c r="AR312" s="228" t="s">
        <v>279</v>
      </c>
      <c r="AT312" s="228" t="s">
        <v>275</v>
      </c>
      <c r="AU312" s="228" t="s">
        <v>153</v>
      </c>
      <c r="AY312" s="16" t="s">
        <v>145</v>
      </c>
      <c r="BE312" s="229">
        <f>IF(N312="základní",J312,0)</f>
        <v>0</v>
      </c>
      <c r="BF312" s="229">
        <f>IF(N312="snížená",J312,0)</f>
        <v>0</v>
      </c>
      <c r="BG312" s="229">
        <f>IF(N312="zákl. přenesená",J312,0)</f>
        <v>0</v>
      </c>
      <c r="BH312" s="229">
        <f>IF(N312="sníž. přenesená",J312,0)</f>
        <v>0</v>
      </c>
      <c r="BI312" s="229">
        <f>IF(N312="nulová",J312,0)</f>
        <v>0</v>
      </c>
      <c r="BJ312" s="16" t="s">
        <v>153</v>
      </c>
      <c r="BK312" s="229">
        <f>ROUND(I312*H312,2)</f>
        <v>0</v>
      </c>
      <c r="BL312" s="16" t="s">
        <v>207</v>
      </c>
      <c r="BM312" s="228" t="s">
        <v>637</v>
      </c>
    </row>
    <row r="313" s="2" customFormat="1" ht="21.75" customHeight="1">
      <c r="A313" s="37"/>
      <c r="B313" s="38"/>
      <c r="C313" s="217" t="s">
        <v>638</v>
      </c>
      <c r="D313" s="217" t="s">
        <v>148</v>
      </c>
      <c r="E313" s="218" t="s">
        <v>639</v>
      </c>
      <c r="F313" s="219" t="s">
        <v>640</v>
      </c>
      <c r="G313" s="220" t="s">
        <v>200</v>
      </c>
      <c r="H313" s="221">
        <v>20</v>
      </c>
      <c r="I313" s="222"/>
      <c r="J313" s="223">
        <f>ROUND(I313*H313,2)</f>
        <v>0</v>
      </c>
      <c r="K313" s="219" t="s">
        <v>1</v>
      </c>
      <c r="L313" s="43"/>
      <c r="M313" s="224" t="s">
        <v>1</v>
      </c>
      <c r="N313" s="225" t="s">
        <v>44</v>
      </c>
      <c r="O313" s="90"/>
      <c r="P313" s="226">
        <f>O313*H313</f>
        <v>0</v>
      </c>
      <c r="Q313" s="226">
        <v>0</v>
      </c>
      <c r="R313" s="226">
        <f>Q313*H313</f>
        <v>0</v>
      </c>
      <c r="S313" s="226">
        <v>0.00029999999999999997</v>
      </c>
      <c r="T313" s="227">
        <f>S313*H313</f>
        <v>0.0059999999999999993</v>
      </c>
      <c r="U313" s="37"/>
      <c r="V313" s="37"/>
      <c r="W313" s="37"/>
      <c r="X313" s="37"/>
      <c r="Y313" s="37"/>
      <c r="Z313" s="37"/>
      <c r="AA313" s="37"/>
      <c r="AB313" s="37"/>
      <c r="AC313" s="37"/>
      <c r="AD313" s="37"/>
      <c r="AE313" s="37"/>
      <c r="AR313" s="228" t="s">
        <v>207</v>
      </c>
      <c r="AT313" s="228" t="s">
        <v>148</v>
      </c>
      <c r="AU313" s="228" t="s">
        <v>153</v>
      </c>
      <c r="AY313" s="16" t="s">
        <v>145</v>
      </c>
      <c r="BE313" s="229">
        <f>IF(N313="základní",J313,0)</f>
        <v>0</v>
      </c>
      <c r="BF313" s="229">
        <f>IF(N313="snížená",J313,0)</f>
        <v>0</v>
      </c>
      <c r="BG313" s="229">
        <f>IF(N313="zákl. přenesená",J313,0)</f>
        <v>0</v>
      </c>
      <c r="BH313" s="229">
        <f>IF(N313="sníž. přenesená",J313,0)</f>
        <v>0</v>
      </c>
      <c r="BI313" s="229">
        <f>IF(N313="nulová",J313,0)</f>
        <v>0</v>
      </c>
      <c r="BJ313" s="16" t="s">
        <v>153</v>
      </c>
      <c r="BK313" s="229">
        <f>ROUND(I313*H313,2)</f>
        <v>0</v>
      </c>
      <c r="BL313" s="16" t="s">
        <v>207</v>
      </c>
      <c r="BM313" s="228" t="s">
        <v>641</v>
      </c>
    </row>
    <row r="314" s="2" customFormat="1" ht="16.5" customHeight="1">
      <c r="A314" s="37"/>
      <c r="B314" s="38"/>
      <c r="C314" s="217" t="s">
        <v>642</v>
      </c>
      <c r="D314" s="217" t="s">
        <v>148</v>
      </c>
      <c r="E314" s="218" t="s">
        <v>643</v>
      </c>
      <c r="F314" s="219" t="s">
        <v>644</v>
      </c>
      <c r="G314" s="220" t="s">
        <v>200</v>
      </c>
      <c r="H314" s="221">
        <v>42</v>
      </c>
      <c r="I314" s="222"/>
      <c r="J314" s="223">
        <f>ROUND(I314*H314,2)</f>
        <v>0</v>
      </c>
      <c r="K314" s="219" t="s">
        <v>1</v>
      </c>
      <c r="L314" s="43"/>
      <c r="M314" s="224" t="s">
        <v>1</v>
      </c>
      <c r="N314" s="225" t="s">
        <v>44</v>
      </c>
      <c r="O314" s="90"/>
      <c r="P314" s="226">
        <f>O314*H314</f>
        <v>0</v>
      </c>
      <c r="Q314" s="226">
        <v>1.26999E-05</v>
      </c>
      <c r="R314" s="226">
        <f>Q314*H314</f>
        <v>0.00053339580000000004</v>
      </c>
      <c r="S314" s="226">
        <v>0</v>
      </c>
      <c r="T314" s="227">
        <f>S314*H314</f>
        <v>0</v>
      </c>
      <c r="U314" s="37"/>
      <c r="V314" s="37"/>
      <c r="W314" s="37"/>
      <c r="X314" s="37"/>
      <c r="Y314" s="37"/>
      <c r="Z314" s="37"/>
      <c r="AA314" s="37"/>
      <c r="AB314" s="37"/>
      <c r="AC314" s="37"/>
      <c r="AD314" s="37"/>
      <c r="AE314" s="37"/>
      <c r="AR314" s="228" t="s">
        <v>207</v>
      </c>
      <c r="AT314" s="228" t="s">
        <v>148</v>
      </c>
      <c r="AU314" s="228" t="s">
        <v>153</v>
      </c>
      <c r="AY314" s="16" t="s">
        <v>145</v>
      </c>
      <c r="BE314" s="229">
        <f>IF(N314="základní",J314,0)</f>
        <v>0</v>
      </c>
      <c r="BF314" s="229">
        <f>IF(N314="snížená",J314,0)</f>
        <v>0</v>
      </c>
      <c r="BG314" s="229">
        <f>IF(N314="zákl. přenesená",J314,0)</f>
        <v>0</v>
      </c>
      <c r="BH314" s="229">
        <f>IF(N314="sníž. přenesená",J314,0)</f>
        <v>0</v>
      </c>
      <c r="BI314" s="229">
        <f>IF(N314="nulová",J314,0)</f>
        <v>0</v>
      </c>
      <c r="BJ314" s="16" t="s">
        <v>153</v>
      </c>
      <c r="BK314" s="229">
        <f>ROUND(I314*H314,2)</f>
        <v>0</v>
      </c>
      <c r="BL314" s="16" t="s">
        <v>207</v>
      </c>
      <c r="BM314" s="228" t="s">
        <v>645</v>
      </c>
    </row>
    <row r="315" s="2" customFormat="1" ht="16.5" customHeight="1">
      <c r="A315" s="37"/>
      <c r="B315" s="38"/>
      <c r="C315" s="253" t="s">
        <v>646</v>
      </c>
      <c r="D315" s="253" t="s">
        <v>275</v>
      </c>
      <c r="E315" s="254" t="s">
        <v>647</v>
      </c>
      <c r="F315" s="255" t="s">
        <v>648</v>
      </c>
      <c r="G315" s="256" t="s">
        <v>200</v>
      </c>
      <c r="H315" s="257">
        <v>42</v>
      </c>
      <c r="I315" s="258"/>
      <c r="J315" s="259">
        <f>ROUND(I315*H315,2)</f>
        <v>0</v>
      </c>
      <c r="K315" s="255" t="s">
        <v>1</v>
      </c>
      <c r="L315" s="260"/>
      <c r="M315" s="261" t="s">
        <v>1</v>
      </c>
      <c r="N315" s="262" t="s">
        <v>44</v>
      </c>
      <c r="O315" s="90"/>
      <c r="P315" s="226">
        <f>O315*H315</f>
        <v>0</v>
      </c>
      <c r="Q315" s="226">
        <v>0.00020000000000000001</v>
      </c>
      <c r="R315" s="226">
        <f>Q315*H315</f>
        <v>0.0084000000000000012</v>
      </c>
      <c r="S315" s="226">
        <v>0</v>
      </c>
      <c r="T315" s="227">
        <f>S315*H315</f>
        <v>0</v>
      </c>
      <c r="U315" s="37"/>
      <c r="V315" s="37"/>
      <c r="W315" s="37"/>
      <c r="X315" s="37"/>
      <c r="Y315" s="37"/>
      <c r="Z315" s="37"/>
      <c r="AA315" s="37"/>
      <c r="AB315" s="37"/>
      <c r="AC315" s="37"/>
      <c r="AD315" s="37"/>
      <c r="AE315" s="37"/>
      <c r="AR315" s="228" t="s">
        <v>279</v>
      </c>
      <c r="AT315" s="228" t="s">
        <v>275</v>
      </c>
      <c r="AU315" s="228" t="s">
        <v>153</v>
      </c>
      <c r="AY315" s="16" t="s">
        <v>145</v>
      </c>
      <c r="BE315" s="229">
        <f>IF(N315="základní",J315,0)</f>
        <v>0</v>
      </c>
      <c r="BF315" s="229">
        <f>IF(N315="snížená",J315,0)</f>
        <v>0</v>
      </c>
      <c r="BG315" s="229">
        <f>IF(N315="zákl. přenesená",J315,0)</f>
        <v>0</v>
      </c>
      <c r="BH315" s="229">
        <f>IF(N315="sníž. přenesená",J315,0)</f>
        <v>0</v>
      </c>
      <c r="BI315" s="229">
        <f>IF(N315="nulová",J315,0)</f>
        <v>0</v>
      </c>
      <c r="BJ315" s="16" t="s">
        <v>153</v>
      </c>
      <c r="BK315" s="229">
        <f>ROUND(I315*H315,2)</f>
        <v>0</v>
      </c>
      <c r="BL315" s="16" t="s">
        <v>207</v>
      </c>
      <c r="BM315" s="228" t="s">
        <v>649</v>
      </c>
    </row>
    <row r="316" s="2" customFormat="1" ht="16.5" customHeight="1">
      <c r="A316" s="37"/>
      <c r="B316" s="38"/>
      <c r="C316" s="217" t="s">
        <v>650</v>
      </c>
      <c r="D316" s="217" t="s">
        <v>148</v>
      </c>
      <c r="E316" s="218" t="s">
        <v>651</v>
      </c>
      <c r="F316" s="219" t="s">
        <v>652</v>
      </c>
      <c r="G316" s="220" t="s">
        <v>200</v>
      </c>
      <c r="H316" s="221">
        <v>6</v>
      </c>
      <c r="I316" s="222"/>
      <c r="J316" s="223">
        <f>ROUND(I316*H316,2)</f>
        <v>0</v>
      </c>
      <c r="K316" s="219" t="s">
        <v>1</v>
      </c>
      <c r="L316" s="43"/>
      <c r="M316" s="224" t="s">
        <v>1</v>
      </c>
      <c r="N316" s="225" t="s">
        <v>44</v>
      </c>
      <c r="O316" s="90"/>
      <c r="P316" s="226">
        <f>O316*H316</f>
        <v>0</v>
      </c>
      <c r="Q316" s="226">
        <v>0</v>
      </c>
      <c r="R316" s="226">
        <f>Q316*H316</f>
        <v>0</v>
      </c>
      <c r="S316" s="226">
        <v>0</v>
      </c>
      <c r="T316" s="227">
        <f>S316*H316</f>
        <v>0</v>
      </c>
      <c r="U316" s="37"/>
      <c r="V316" s="37"/>
      <c r="W316" s="37"/>
      <c r="X316" s="37"/>
      <c r="Y316" s="37"/>
      <c r="Z316" s="37"/>
      <c r="AA316" s="37"/>
      <c r="AB316" s="37"/>
      <c r="AC316" s="37"/>
      <c r="AD316" s="37"/>
      <c r="AE316" s="37"/>
      <c r="AR316" s="228" t="s">
        <v>207</v>
      </c>
      <c r="AT316" s="228" t="s">
        <v>148</v>
      </c>
      <c r="AU316" s="228" t="s">
        <v>153</v>
      </c>
      <c r="AY316" s="16" t="s">
        <v>145</v>
      </c>
      <c r="BE316" s="229">
        <f>IF(N316="základní",J316,0)</f>
        <v>0</v>
      </c>
      <c r="BF316" s="229">
        <f>IF(N316="snížená",J316,0)</f>
        <v>0</v>
      </c>
      <c r="BG316" s="229">
        <f>IF(N316="zákl. přenesená",J316,0)</f>
        <v>0</v>
      </c>
      <c r="BH316" s="229">
        <f>IF(N316="sníž. přenesená",J316,0)</f>
        <v>0</v>
      </c>
      <c r="BI316" s="229">
        <f>IF(N316="nulová",J316,0)</f>
        <v>0</v>
      </c>
      <c r="BJ316" s="16" t="s">
        <v>153</v>
      </c>
      <c r="BK316" s="229">
        <f>ROUND(I316*H316,2)</f>
        <v>0</v>
      </c>
      <c r="BL316" s="16" t="s">
        <v>207</v>
      </c>
      <c r="BM316" s="228" t="s">
        <v>653</v>
      </c>
    </row>
    <row r="317" s="2" customFormat="1" ht="16.5" customHeight="1">
      <c r="A317" s="37"/>
      <c r="B317" s="38"/>
      <c r="C317" s="253" t="s">
        <v>654</v>
      </c>
      <c r="D317" s="253" t="s">
        <v>275</v>
      </c>
      <c r="E317" s="254" t="s">
        <v>655</v>
      </c>
      <c r="F317" s="255" t="s">
        <v>656</v>
      </c>
      <c r="G317" s="256" t="s">
        <v>200</v>
      </c>
      <c r="H317" s="257">
        <v>6</v>
      </c>
      <c r="I317" s="258"/>
      <c r="J317" s="259">
        <f>ROUND(I317*H317,2)</f>
        <v>0</v>
      </c>
      <c r="K317" s="255" t="s">
        <v>1</v>
      </c>
      <c r="L317" s="260"/>
      <c r="M317" s="261" t="s">
        <v>1</v>
      </c>
      <c r="N317" s="262" t="s">
        <v>44</v>
      </c>
      <c r="O317" s="90"/>
      <c r="P317" s="226">
        <f>O317*H317</f>
        <v>0</v>
      </c>
      <c r="Q317" s="226">
        <v>0.00016000000000000001</v>
      </c>
      <c r="R317" s="226">
        <f>Q317*H317</f>
        <v>0.00096000000000000013</v>
      </c>
      <c r="S317" s="226">
        <v>0</v>
      </c>
      <c r="T317" s="227">
        <f>S317*H317</f>
        <v>0</v>
      </c>
      <c r="U317" s="37"/>
      <c r="V317" s="37"/>
      <c r="W317" s="37"/>
      <c r="X317" s="37"/>
      <c r="Y317" s="37"/>
      <c r="Z317" s="37"/>
      <c r="AA317" s="37"/>
      <c r="AB317" s="37"/>
      <c r="AC317" s="37"/>
      <c r="AD317" s="37"/>
      <c r="AE317" s="37"/>
      <c r="AR317" s="228" t="s">
        <v>279</v>
      </c>
      <c r="AT317" s="228" t="s">
        <v>275</v>
      </c>
      <c r="AU317" s="228" t="s">
        <v>153</v>
      </c>
      <c r="AY317" s="16" t="s">
        <v>145</v>
      </c>
      <c r="BE317" s="229">
        <f>IF(N317="základní",J317,0)</f>
        <v>0</v>
      </c>
      <c r="BF317" s="229">
        <f>IF(N317="snížená",J317,0)</f>
        <v>0</v>
      </c>
      <c r="BG317" s="229">
        <f>IF(N317="zákl. přenesená",J317,0)</f>
        <v>0</v>
      </c>
      <c r="BH317" s="229">
        <f>IF(N317="sníž. přenesená",J317,0)</f>
        <v>0</v>
      </c>
      <c r="BI317" s="229">
        <f>IF(N317="nulová",J317,0)</f>
        <v>0</v>
      </c>
      <c r="BJ317" s="16" t="s">
        <v>153</v>
      </c>
      <c r="BK317" s="229">
        <f>ROUND(I317*H317,2)</f>
        <v>0</v>
      </c>
      <c r="BL317" s="16" t="s">
        <v>207</v>
      </c>
      <c r="BM317" s="228" t="s">
        <v>657</v>
      </c>
    </row>
    <row r="318" s="2" customFormat="1" ht="24.15" customHeight="1">
      <c r="A318" s="37"/>
      <c r="B318" s="38"/>
      <c r="C318" s="217" t="s">
        <v>658</v>
      </c>
      <c r="D318" s="217" t="s">
        <v>148</v>
      </c>
      <c r="E318" s="218" t="s">
        <v>659</v>
      </c>
      <c r="F318" s="219" t="s">
        <v>660</v>
      </c>
      <c r="G318" s="220" t="s">
        <v>232</v>
      </c>
      <c r="H318" s="221">
        <v>0.35999999999999999</v>
      </c>
      <c r="I318" s="222"/>
      <c r="J318" s="223">
        <f>ROUND(I318*H318,2)</f>
        <v>0</v>
      </c>
      <c r="K318" s="219" t="s">
        <v>1</v>
      </c>
      <c r="L318" s="43"/>
      <c r="M318" s="224" t="s">
        <v>1</v>
      </c>
      <c r="N318" s="225" t="s">
        <v>44</v>
      </c>
      <c r="O318" s="90"/>
      <c r="P318" s="226">
        <f>O318*H318</f>
        <v>0</v>
      </c>
      <c r="Q318" s="226">
        <v>0</v>
      </c>
      <c r="R318" s="226">
        <f>Q318*H318</f>
        <v>0</v>
      </c>
      <c r="S318" s="226">
        <v>0</v>
      </c>
      <c r="T318" s="227">
        <f>S318*H318</f>
        <v>0</v>
      </c>
      <c r="U318" s="37"/>
      <c r="V318" s="37"/>
      <c r="W318" s="37"/>
      <c r="X318" s="37"/>
      <c r="Y318" s="37"/>
      <c r="Z318" s="37"/>
      <c r="AA318" s="37"/>
      <c r="AB318" s="37"/>
      <c r="AC318" s="37"/>
      <c r="AD318" s="37"/>
      <c r="AE318" s="37"/>
      <c r="AR318" s="228" t="s">
        <v>207</v>
      </c>
      <c r="AT318" s="228" t="s">
        <v>148</v>
      </c>
      <c r="AU318" s="228" t="s">
        <v>153</v>
      </c>
      <c r="AY318" s="16" t="s">
        <v>145</v>
      </c>
      <c r="BE318" s="229">
        <f>IF(N318="základní",J318,0)</f>
        <v>0</v>
      </c>
      <c r="BF318" s="229">
        <f>IF(N318="snížená",J318,0)</f>
        <v>0</v>
      </c>
      <c r="BG318" s="229">
        <f>IF(N318="zákl. přenesená",J318,0)</f>
        <v>0</v>
      </c>
      <c r="BH318" s="229">
        <f>IF(N318="sníž. přenesená",J318,0)</f>
        <v>0</v>
      </c>
      <c r="BI318" s="229">
        <f>IF(N318="nulová",J318,0)</f>
        <v>0</v>
      </c>
      <c r="BJ318" s="16" t="s">
        <v>153</v>
      </c>
      <c r="BK318" s="229">
        <f>ROUND(I318*H318,2)</f>
        <v>0</v>
      </c>
      <c r="BL318" s="16" t="s">
        <v>207</v>
      </c>
      <c r="BM318" s="228" t="s">
        <v>661</v>
      </c>
    </row>
    <row r="319" s="12" customFormat="1" ht="22.8" customHeight="1">
      <c r="A319" s="12"/>
      <c r="B319" s="201"/>
      <c r="C319" s="202"/>
      <c r="D319" s="203" t="s">
        <v>77</v>
      </c>
      <c r="E319" s="215" t="s">
        <v>662</v>
      </c>
      <c r="F319" s="215" t="s">
        <v>663</v>
      </c>
      <c r="G319" s="202"/>
      <c r="H319" s="202"/>
      <c r="I319" s="205"/>
      <c r="J319" s="216">
        <f>BK319</f>
        <v>0</v>
      </c>
      <c r="K319" s="202"/>
      <c r="L319" s="207"/>
      <c r="M319" s="208"/>
      <c r="N319" s="209"/>
      <c r="O319" s="209"/>
      <c r="P319" s="210">
        <f>SUM(P320:P331)</f>
        <v>0</v>
      </c>
      <c r="Q319" s="209"/>
      <c r="R319" s="210">
        <f>SUM(R320:R331)</f>
        <v>0.63527434999999988</v>
      </c>
      <c r="S319" s="209"/>
      <c r="T319" s="211">
        <f>SUM(T320:T331)</f>
        <v>2.4146005000000001</v>
      </c>
      <c r="U319" s="12"/>
      <c r="V319" s="12"/>
      <c r="W319" s="12"/>
      <c r="X319" s="12"/>
      <c r="Y319" s="12"/>
      <c r="Z319" s="12"/>
      <c r="AA319" s="12"/>
      <c r="AB319" s="12"/>
      <c r="AC319" s="12"/>
      <c r="AD319" s="12"/>
      <c r="AE319" s="12"/>
      <c r="AR319" s="212" t="s">
        <v>153</v>
      </c>
      <c r="AT319" s="213" t="s">
        <v>77</v>
      </c>
      <c r="AU319" s="213" t="s">
        <v>85</v>
      </c>
      <c r="AY319" s="212" t="s">
        <v>145</v>
      </c>
      <c r="BK319" s="214">
        <f>SUM(BK320:BK331)</f>
        <v>0</v>
      </c>
    </row>
    <row r="320" s="2" customFormat="1" ht="16.5" customHeight="1">
      <c r="A320" s="37"/>
      <c r="B320" s="38"/>
      <c r="C320" s="217" t="s">
        <v>664</v>
      </c>
      <c r="D320" s="217" t="s">
        <v>148</v>
      </c>
      <c r="E320" s="218" t="s">
        <v>665</v>
      </c>
      <c r="F320" s="219" t="s">
        <v>666</v>
      </c>
      <c r="G320" s="220" t="s">
        <v>151</v>
      </c>
      <c r="H320" s="221">
        <v>29.626999999999999</v>
      </c>
      <c r="I320" s="222"/>
      <c r="J320" s="223">
        <f>ROUND(I320*H320,2)</f>
        <v>0</v>
      </c>
      <c r="K320" s="219" t="s">
        <v>1</v>
      </c>
      <c r="L320" s="43"/>
      <c r="M320" s="224" t="s">
        <v>1</v>
      </c>
      <c r="N320" s="225" t="s">
        <v>44</v>
      </c>
      <c r="O320" s="90"/>
      <c r="P320" s="226">
        <f>O320*H320</f>
        <v>0</v>
      </c>
      <c r="Q320" s="226">
        <v>0.00029999999999999997</v>
      </c>
      <c r="R320" s="226">
        <f>Q320*H320</f>
        <v>0.0088880999999999995</v>
      </c>
      <c r="S320" s="226">
        <v>0</v>
      </c>
      <c r="T320" s="227">
        <f>S320*H320</f>
        <v>0</v>
      </c>
      <c r="U320" s="37"/>
      <c r="V320" s="37"/>
      <c r="W320" s="37"/>
      <c r="X320" s="37"/>
      <c r="Y320" s="37"/>
      <c r="Z320" s="37"/>
      <c r="AA320" s="37"/>
      <c r="AB320" s="37"/>
      <c r="AC320" s="37"/>
      <c r="AD320" s="37"/>
      <c r="AE320" s="37"/>
      <c r="AR320" s="228" t="s">
        <v>207</v>
      </c>
      <c r="AT320" s="228" t="s">
        <v>148</v>
      </c>
      <c r="AU320" s="228" t="s">
        <v>153</v>
      </c>
      <c r="AY320" s="16" t="s">
        <v>145</v>
      </c>
      <c r="BE320" s="229">
        <f>IF(N320="základní",J320,0)</f>
        <v>0</v>
      </c>
      <c r="BF320" s="229">
        <f>IF(N320="snížená",J320,0)</f>
        <v>0</v>
      </c>
      <c r="BG320" s="229">
        <f>IF(N320="zákl. přenesená",J320,0)</f>
        <v>0</v>
      </c>
      <c r="BH320" s="229">
        <f>IF(N320="sníž. přenesená",J320,0)</f>
        <v>0</v>
      </c>
      <c r="BI320" s="229">
        <f>IF(N320="nulová",J320,0)</f>
        <v>0</v>
      </c>
      <c r="BJ320" s="16" t="s">
        <v>153</v>
      </c>
      <c r="BK320" s="229">
        <f>ROUND(I320*H320,2)</f>
        <v>0</v>
      </c>
      <c r="BL320" s="16" t="s">
        <v>207</v>
      </c>
      <c r="BM320" s="228" t="s">
        <v>667</v>
      </c>
    </row>
    <row r="321" s="2" customFormat="1" ht="24.15" customHeight="1">
      <c r="A321" s="37"/>
      <c r="B321" s="38"/>
      <c r="C321" s="217" t="s">
        <v>668</v>
      </c>
      <c r="D321" s="217" t="s">
        <v>148</v>
      </c>
      <c r="E321" s="218" t="s">
        <v>669</v>
      </c>
      <c r="F321" s="219" t="s">
        <v>670</v>
      </c>
      <c r="G321" s="220" t="s">
        <v>151</v>
      </c>
      <c r="H321" s="221">
        <v>29.626999999999999</v>
      </c>
      <c r="I321" s="222"/>
      <c r="J321" s="223">
        <f>ROUND(I321*H321,2)</f>
        <v>0</v>
      </c>
      <c r="K321" s="219" t="s">
        <v>278</v>
      </c>
      <c r="L321" s="43"/>
      <c r="M321" s="224" t="s">
        <v>1</v>
      </c>
      <c r="N321" s="225" t="s">
        <v>44</v>
      </c>
      <c r="O321" s="90"/>
      <c r="P321" s="226">
        <f>O321*H321</f>
        <v>0</v>
      </c>
      <c r="Q321" s="226">
        <v>0.0015</v>
      </c>
      <c r="R321" s="226">
        <f>Q321*H321</f>
        <v>0.044440500000000001</v>
      </c>
      <c r="S321" s="226">
        <v>0</v>
      </c>
      <c r="T321" s="227">
        <f>S321*H321</f>
        <v>0</v>
      </c>
      <c r="U321" s="37"/>
      <c r="V321" s="37"/>
      <c r="W321" s="37"/>
      <c r="X321" s="37"/>
      <c r="Y321" s="37"/>
      <c r="Z321" s="37"/>
      <c r="AA321" s="37"/>
      <c r="AB321" s="37"/>
      <c r="AC321" s="37"/>
      <c r="AD321" s="37"/>
      <c r="AE321" s="37"/>
      <c r="AR321" s="228" t="s">
        <v>207</v>
      </c>
      <c r="AT321" s="228" t="s">
        <v>148</v>
      </c>
      <c r="AU321" s="228" t="s">
        <v>153</v>
      </c>
      <c r="AY321" s="16" t="s">
        <v>145</v>
      </c>
      <c r="BE321" s="229">
        <f>IF(N321="základní",J321,0)</f>
        <v>0</v>
      </c>
      <c r="BF321" s="229">
        <f>IF(N321="snížená",J321,0)</f>
        <v>0</v>
      </c>
      <c r="BG321" s="229">
        <f>IF(N321="zákl. přenesená",J321,0)</f>
        <v>0</v>
      </c>
      <c r="BH321" s="229">
        <f>IF(N321="sníž. přenesená",J321,0)</f>
        <v>0</v>
      </c>
      <c r="BI321" s="229">
        <f>IF(N321="nulová",J321,0)</f>
        <v>0</v>
      </c>
      <c r="BJ321" s="16" t="s">
        <v>153</v>
      </c>
      <c r="BK321" s="229">
        <f>ROUND(I321*H321,2)</f>
        <v>0</v>
      </c>
      <c r="BL321" s="16" t="s">
        <v>207</v>
      </c>
      <c r="BM321" s="228" t="s">
        <v>671</v>
      </c>
    </row>
    <row r="322" s="2" customFormat="1">
      <c r="A322" s="37"/>
      <c r="B322" s="38"/>
      <c r="C322" s="39"/>
      <c r="D322" s="263" t="s">
        <v>326</v>
      </c>
      <c r="E322" s="39"/>
      <c r="F322" s="264" t="s">
        <v>672</v>
      </c>
      <c r="G322" s="39"/>
      <c r="H322" s="39"/>
      <c r="I322" s="265"/>
      <c r="J322" s="39"/>
      <c r="K322" s="39"/>
      <c r="L322" s="43"/>
      <c r="M322" s="266"/>
      <c r="N322" s="267"/>
      <c r="O322" s="90"/>
      <c r="P322" s="90"/>
      <c r="Q322" s="90"/>
      <c r="R322" s="90"/>
      <c r="S322" s="90"/>
      <c r="T322" s="91"/>
      <c r="U322" s="37"/>
      <c r="V322" s="37"/>
      <c r="W322" s="37"/>
      <c r="X322" s="37"/>
      <c r="Y322" s="37"/>
      <c r="Z322" s="37"/>
      <c r="AA322" s="37"/>
      <c r="AB322" s="37"/>
      <c r="AC322" s="37"/>
      <c r="AD322" s="37"/>
      <c r="AE322" s="37"/>
      <c r="AT322" s="16" t="s">
        <v>326</v>
      </c>
      <c r="AU322" s="16" t="s">
        <v>153</v>
      </c>
    </row>
    <row r="323" s="2" customFormat="1" ht="24.15" customHeight="1">
      <c r="A323" s="37"/>
      <c r="B323" s="38"/>
      <c r="C323" s="217" t="s">
        <v>673</v>
      </c>
      <c r="D323" s="217" t="s">
        <v>148</v>
      </c>
      <c r="E323" s="218" t="s">
        <v>674</v>
      </c>
      <c r="F323" s="219" t="s">
        <v>675</v>
      </c>
      <c r="G323" s="220" t="s">
        <v>151</v>
      </c>
      <c r="H323" s="221">
        <v>29.626999999999999</v>
      </c>
      <c r="I323" s="222"/>
      <c r="J323" s="223">
        <f>ROUND(I323*H323,2)</f>
        <v>0</v>
      </c>
      <c r="K323" s="219" t="s">
        <v>1</v>
      </c>
      <c r="L323" s="43"/>
      <c r="M323" s="224" t="s">
        <v>1</v>
      </c>
      <c r="N323" s="225" t="s">
        <v>44</v>
      </c>
      <c r="O323" s="90"/>
      <c r="P323" s="226">
        <f>O323*H323</f>
        <v>0</v>
      </c>
      <c r="Q323" s="226">
        <v>0</v>
      </c>
      <c r="R323" s="226">
        <f>Q323*H323</f>
        <v>0</v>
      </c>
      <c r="S323" s="226">
        <v>0.081500000000000003</v>
      </c>
      <c r="T323" s="227">
        <f>S323*H323</f>
        <v>2.4146005000000001</v>
      </c>
      <c r="U323" s="37"/>
      <c r="V323" s="37"/>
      <c r="W323" s="37"/>
      <c r="X323" s="37"/>
      <c r="Y323" s="37"/>
      <c r="Z323" s="37"/>
      <c r="AA323" s="37"/>
      <c r="AB323" s="37"/>
      <c r="AC323" s="37"/>
      <c r="AD323" s="37"/>
      <c r="AE323" s="37"/>
      <c r="AR323" s="228" t="s">
        <v>207</v>
      </c>
      <c r="AT323" s="228" t="s">
        <v>148</v>
      </c>
      <c r="AU323" s="228" t="s">
        <v>153</v>
      </c>
      <c r="AY323" s="16" t="s">
        <v>145</v>
      </c>
      <c r="BE323" s="229">
        <f>IF(N323="základní",J323,0)</f>
        <v>0</v>
      </c>
      <c r="BF323" s="229">
        <f>IF(N323="snížená",J323,0)</f>
        <v>0</v>
      </c>
      <c r="BG323" s="229">
        <f>IF(N323="zákl. přenesená",J323,0)</f>
        <v>0</v>
      </c>
      <c r="BH323" s="229">
        <f>IF(N323="sníž. přenesená",J323,0)</f>
        <v>0</v>
      </c>
      <c r="BI323" s="229">
        <f>IF(N323="nulová",J323,0)</f>
        <v>0</v>
      </c>
      <c r="BJ323" s="16" t="s">
        <v>153</v>
      </c>
      <c r="BK323" s="229">
        <f>ROUND(I323*H323,2)</f>
        <v>0</v>
      </c>
      <c r="BL323" s="16" t="s">
        <v>207</v>
      </c>
      <c r="BM323" s="228" t="s">
        <v>676</v>
      </c>
    </row>
    <row r="324" s="2" customFormat="1" ht="24.15" customHeight="1">
      <c r="A324" s="37"/>
      <c r="B324" s="38"/>
      <c r="C324" s="217" t="s">
        <v>677</v>
      </c>
      <c r="D324" s="217" t="s">
        <v>148</v>
      </c>
      <c r="E324" s="218" t="s">
        <v>678</v>
      </c>
      <c r="F324" s="219" t="s">
        <v>679</v>
      </c>
      <c r="G324" s="220" t="s">
        <v>151</v>
      </c>
      <c r="H324" s="221">
        <v>29.626999999999999</v>
      </c>
      <c r="I324" s="222"/>
      <c r="J324" s="223">
        <f>ROUND(I324*H324,2)</f>
        <v>0</v>
      </c>
      <c r="K324" s="219" t="s">
        <v>1</v>
      </c>
      <c r="L324" s="43"/>
      <c r="M324" s="224" t="s">
        <v>1</v>
      </c>
      <c r="N324" s="225" t="s">
        <v>44</v>
      </c>
      <c r="O324" s="90"/>
      <c r="P324" s="226">
        <f>O324*H324</f>
        <v>0</v>
      </c>
      <c r="Q324" s="226">
        <v>0.0060499999999999998</v>
      </c>
      <c r="R324" s="226">
        <f>Q324*H324</f>
        <v>0.17924335</v>
      </c>
      <c r="S324" s="226">
        <v>0</v>
      </c>
      <c r="T324" s="227">
        <f>S324*H324</f>
        <v>0</v>
      </c>
      <c r="U324" s="37"/>
      <c r="V324" s="37"/>
      <c r="W324" s="37"/>
      <c r="X324" s="37"/>
      <c r="Y324" s="37"/>
      <c r="Z324" s="37"/>
      <c r="AA324" s="37"/>
      <c r="AB324" s="37"/>
      <c r="AC324" s="37"/>
      <c r="AD324" s="37"/>
      <c r="AE324" s="37"/>
      <c r="AR324" s="228" t="s">
        <v>207</v>
      </c>
      <c r="AT324" s="228" t="s">
        <v>148</v>
      </c>
      <c r="AU324" s="228" t="s">
        <v>153</v>
      </c>
      <c r="AY324" s="16" t="s">
        <v>145</v>
      </c>
      <c r="BE324" s="229">
        <f>IF(N324="základní",J324,0)</f>
        <v>0</v>
      </c>
      <c r="BF324" s="229">
        <f>IF(N324="snížená",J324,0)</f>
        <v>0</v>
      </c>
      <c r="BG324" s="229">
        <f>IF(N324="zákl. přenesená",J324,0)</f>
        <v>0</v>
      </c>
      <c r="BH324" s="229">
        <f>IF(N324="sníž. přenesená",J324,0)</f>
        <v>0</v>
      </c>
      <c r="BI324" s="229">
        <f>IF(N324="nulová",J324,0)</f>
        <v>0</v>
      </c>
      <c r="BJ324" s="16" t="s">
        <v>153</v>
      </c>
      <c r="BK324" s="229">
        <f>ROUND(I324*H324,2)</f>
        <v>0</v>
      </c>
      <c r="BL324" s="16" t="s">
        <v>207</v>
      </c>
      <c r="BM324" s="228" t="s">
        <v>680</v>
      </c>
    </row>
    <row r="325" s="2" customFormat="1" ht="24.15" customHeight="1">
      <c r="A325" s="37"/>
      <c r="B325" s="38"/>
      <c r="C325" s="253" t="s">
        <v>681</v>
      </c>
      <c r="D325" s="253" t="s">
        <v>275</v>
      </c>
      <c r="E325" s="254" t="s">
        <v>682</v>
      </c>
      <c r="F325" s="255" t="s">
        <v>683</v>
      </c>
      <c r="G325" s="256" t="s">
        <v>151</v>
      </c>
      <c r="H325" s="257">
        <v>32.57</v>
      </c>
      <c r="I325" s="258"/>
      <c r="J325" s="259">
        <f>ROUND(I325*H325,2)</f>
        <v>0</v>
      </c>
      <c r="K325" s="255" t="s">
        <v>1</v>
      </c>
      <c r="L325" s="260"/>
      <c r="M325" s="261" t="s">
        <v>1</v>
      </c>
      <c r="N325" s="262" t="s">
        <v>44</v>
      </c>
      <c r="O325" s="90"/>
      <c r="P325" s="226">
        <f>O325*H325</f>
        <v>0</v>
      </c>
      <c r="Q325" s="226">
        <v>0.012319999999999999</v>
      </c>
      <c r="R325" s="226">
        <f>Q325*H325</f>
        <v>0.40126239999999996</v>
      </c>
      <c r="S325" s="226">
        <v>0</v>
      </c>
      <c r="T325" s="227">
        <f>S325*H325</f>
        <v>0</v>
      </c>
      <c r="U325" s="37"/>
      <c r="V325" s="37"/>
      <c r="W325" s="37"/>
      <c r="X325" s="37"/>
      <c r="Y325" s="37"/>
      <c r="Z325" s="37"/>
      <c r="AA325" s="37"/>
      <c r="AB325" s="37"/>
      <c r="AC325" s="37"/>
      <c r="AD325" s="37"/>
      <c r="AE325" s="37"/>
      <c r="AR325" s="228" t="s">
        <v>279</v>
      </c>
      <c r="AT325" s="228" t="s">
        <v>275</v>
      </c>
      <c r="AU325" s="228" t="s">
        <v>153</v>
      </c>
      <c r="AY325" s="16" t="s">
        <v>145</v>
      </c>
      <c r="BE325" s="229">
        <f>IF(N325="základní",J325,0)</f>
        <v>0</v>
      </c>
      <c r="BF325" s="229">
        <f>IF(N325="snížená",J325,0)</f>
        <v>0</v>
      </c>
      <c r="BG325" s="229">
        <f>IF(N325="zákl. přenesená",J325,0)</f>
        <v>0</v>
      </c>
      <c r="BH325" s="229">
        <f>IF(N325="sníž. přenesená",J325,0)</f>
        <v>0</v>
      </c>
      <c r="BI325" s="229">
        <f>IF(N325="nulová",J325,0)</f>
        <v>0</v>
      </c>
      <c r="BJ325" s="16" t="s">
        <v>153</v>
      </c>
      <c r="BK325" s="229">
        <f>ROUND(I325*H325,2)</f>
        <v>0</v>
      </c>
      <c r="BL325" s="16" t="s">
        <v>207</v>
      </c>
      <c r="BM325" s="228" t="s">
        <v>684</v>
      </c>
    </row>
    <row r="326" s="2" customFormat="1" ht="16.5" customHeight="1">
      <c r="A326" s="37"/>
      <c r="B326" s="38"/>
      <c r="C326" s="217" t="s">
        <v>685</v>
      </c>
      <c r="D326" s="217" t="s">
        <v>148</v>
      </c>
      <c r="E326" s="218" t="s">
        <v>686</v>
      </c>
      <c r="F326" s="219" t="s">
        <v>687</v>
      </c>
      <c r="G326" s="220" t="s">
        <v>200</v>
      </c>
      <c r="H326" s="221">
        <v>16</v>
      </c>
      <c r="I326" s="222"/>
      <c r="J326" s="223">
        <f>ROUND(I326*H326,2)</f>
        <v>0</v>
      </c>
      <c r="K326" s="219" t="s">
        <v>1</v>
      </c>
      <c r="L326" s="43"/>
      <c r="M326" s="224" t="s">
        <v>1</v>
      </c>
      <c r="N326" s="225" t="s">
        <v>44</v>
      </c>
      <c r="O326" s="90"/>
      <c r="P326" s="226">
        <f>O326*H326</f>
        <v>0</v>
      </c>
      <c r="Q326" s="226">
        <v>9.0000000000000006E-05</v>
      </c>
      <c r="R326" s="226">
        <f>Q326*H326</f>
        <v>0.0014400000000000001</v>
      </c>
      <c r="S326" s="226">
        <v>0</v>
      </c>
      <c r="T326" s="227">
        <f>S326*H326</f>
        <v>0</v>
      </c>
      <c r="U326" s="37"/>
      <c r="V326" s="37"/>
      <c r="W326" s="37"/>
      <c r="X326" s="37"/>
      <c r="Y326" s="37"/>
      <c r="Z326" s="37"/>
      <c r="AA326" s="37"/>
      <c r="AB326" s="37"/>
      <c r="AC326" s="37"/>
      <c r="AD326" s="37"/>
      <c r="AE326" s="37"/>
      <c r="AR326" s="228" t="s">
        <v>207</v>
      </c>
      <c r="AT326" s="228" t="s">
        <v>148</v>
      </c>
      <c r="AU326" s="228" t="s">
        <v>153</v>
      </c>
      <c r="AY326" s="16" t="s">
        <v>145</v>
      </c>
      <c r="BE326" s="229">
        <f>IF(N326="základní",J326,0)</f>
        <v>0</v>
      </c>
      <c r="BF326" s="229">
        <f>IF(N326="snížená",J326,0)</f>
        <v>0</v>
      </c>
      <c r="BG326" s="229">
        <f>IF(N326="zákl. přenesená",J326,0)</f>
        <v>0</v>
      </c>
      <c r="BH326" s="229">
        <f>IF(N326="sníž. přenesená",J326,0)</f>
        <v>0</v>
      </c>
      <c r="BI326" s="229">
        <f>IF(N326="nulová",J326,0)</f>
        <v>0</v>
      </c>
      <c r="BJ326" s="16" t="s">
        <v>153</v>
      </c>
      <c r="BK326" s="229">
        <f>ROUND(I326*H326,2)</f>
        <v>0</v>
      </c>
      <c r="BL326" s="16" t="s">
        <v>207</v>
      </c>
      <c r="BM326" s="228" t="s">
        <v>688</v>
      </c>
    </row>
    <row r="327" s="2" customFormat="1" ht="16.5" customHeight="1">
      <c r="A327" s="37"/>
      <c r="B327" s="38"/>
      <c r="C327" s="217" t="s">
        <v>689</v>
      </c>
      <c r="D327" s="217" t="s">
        <v>148</v>
      </c>
      <c r="E327" s="218" t="s">
        <v>690</v>
      </c>
      <c r="F327" s="219" t="s">
        <v>691</v>
      </c>
      <c r="G327" s="220" t="s">
        <v>331</v>
      </c>
      <c r="H327" s="221">
        <v>6</v>
      </c>
      <c r="I327" s="222"/>
      <c r="J327" s="223">
        <f>ROUND(I327*H327,2)</f>
        <v>0</v>
      </c>
      <c r="K327" s="219" t="s">
        <v>1</v>
      </c>
      <c r="L327" s="43"/>
      <c r="M327" s="224" t="s">
        <v>1</v>
      </c>
      <c r="N327" s="225" t="s">
        <v>44</v>
      </c>
      <c r="O327" s="90"/>
      <c r="P327" s="226">
        <f>O327*H327</f>
        <v>0</v>
      </c>
      <c r="Q327" s="226">
        <v>0</v>
      </c>
      <c r="R327" s="226">
        <f>Q327*H327</f>
        <v>0</v>
      </c>
      <c r="S327" s="226">
        <v>0</v>
      </c>
      <c r="T327" s="227">
        <f>S327*H327</f>
        <v>0</v>
      </c>
      <c r="U327" s="37"/>
      <c r="V327" s="37"/>
      <c r="W327" s="37"/>
      <c r="X327" s="37"/>
      <c r="Y327" s="37"/>
      <c r="Z327" s="37"/>
      <c r="AA327" s="37"/>
      <c r="AB327" s="37"/>
      <c r="AC327" s="37"/>
      <c r="AD327" s="37"/>
      <c r="AE327" s="37"/>
      <c r="AR327" s="228" t="s">
        <v>207</v>
      </c>
      <c r="AT327" s="228" t="s">
        <v>148</v>
      </c>
      <c r="AU327" s="228" t="s">
        <v>153</v>
      </c>
      <c r="AY327" s="16" t="s">
        <v>145</v>
      </c>
      <c r="BE327" s="229">
        <f>IF(N327="základní",J327,0)</f>
        <v>0</v>
      </c>
      <c r="BF327" s="229">
        <f>IF(N327="snížená",J327,0)</f>
        <v>0</v>
      </c>
      <c r="BG327" s="229">
        <f>IF(N327="zákl. přenesená",J327,0)</f>
        <v>0</v>
      </c>
      <c r="BH327" s="229">
        <f>IF(N327="sníž. přenesená",J327,0)</f>
        <v>0</v>
      </c>
      <c r="BI327" s="229">
        <f>IF(N327="nulová",J327,0)</f>
        <v>0</v>
      </c>
      <c r="BJ327" s="16" t="s">
        <v>153</v>
      </c>
      <c r="BK327" s="229">
        <f>ROUND(I327*H327,2)</f>
        <v>0</v>
      </c>
      <c r="BL327" s="16" t="s">
        <v>207</v>
      </c>
      <c r="BM327" s="228" t="s">
        <v>692</v>
      </c>
    </row>
    <row r="328" s="13" customFormat="1">
      <c r="A328" s="13"/>
      <c r="B328" s="230"/>
      <c r="C328" s="231"/>
      <c r="D328" s="232" t="s">
        <v>250</v>
      </c>
      <c r="E328" s="233" t="s">
        <v>1</v>
      </c>
      <c r="F328" s="234" t="s">
        <v>693</v>
      </c>
      <c r="G328" s="231"/>
      <c r="H328" s="235">
        <v>5</v>
      </c>
      <c r="I328" s="236"/>
      <c r="J328" s="231"/>
      <c r="K328" s="231"/>
      <c r="L328" s="237"/>
      <c r="M328" s="238"/>
      <c r="N328" s="239"/>
      <c r="O328" s="239"/>
      <c r="P328" s="239"/>
      <c r="Q328" s="239"/>
      <c r="R328" s="239"/>
      <c r="S328" s="239"/>
      <c r="T328" s="240"/>
      <c r="U328" s="13"/>
      <c r="V328" s="13"/>
      <c r="W328" s="13"/>
      <c r="X328" s="13"/>
      <c r="Y328" s="13"/>
      <c r="Z328" s="13"/>
      <c r="AA328" s="13"/>
      <c r="AB328" s="13"/>
      <c r="AC328" s="13"/>
      <c r="AD328" s="13"/>
      <c r="AE328" s="13"/>
      <c r="AT328" s="241" t="s">
        <v>250</v>
      </c>
      <c r="AU328" s="241" t="s">
        <v>153</v>
      </c>
      <c r="AV328" s="13" t="s">
        <v>153</v>
      </c>
      <c r="AW328" s="13" t="s">
        <v>34</v>
      </c>
      <c r="AX328" s="13" t="s">
        <v>78</v>
      </c>
      <c r="AY328" s="241" t="s">
        <v>145</v>
      </c>
    </row>
    <row r="329" s="13" customFormat="1">
      <c r="A329" s="13"/>
      <c r="B329" s="230"/>
      <c r="C329" s="231"/>
      <c r="D329" s="232" t="s">
        <v>250</v>
      </c>
      <c r="E329" s="233" t="s">
        <v>1</v>
      </c>
      <c r="F329" s="234" t="s">
        <v>694</v>
      </c>
      <c r="G329" s="231"/>
      <c r="H329" s="235">
        <v>1</v>
      </c>
      <c r="I329" s="236"/>
      <c r="J329" s="231"/>
      <c r="K329" s="231"/>
      <c r="L329" s="237"/>
      <c r="M329" s="238"/>
      <c r="N329" s="239"/>
      <c r="O329" s="239"/>
      <c r="P329" s="239"/>
      <c r="Q329" s="239"/>
      <c r="R329" s="239"/>
      <c r="S329" s="239"/>
      <c r="T329" s="240"/>
      <c r="U329" s="13"/>
      <c r="V329" s="13"/>
      <c r="W329" s="13"/>
      <c r="X329" s="13"/>
      <c r="Y329" s="13"/>
      <c r="Z329" s="13"/>
      <c r="AA329" s="13"/>
      <c r="AB329" s="13"/>
      <c r="AC329" s="13"/>
      <c r="AD329" s="13"/>
      <c r="AE329" s="13"/>
      <c r="AT329" s="241" t="s">
        <v>250</v>
      </c>
      <c r="AU329" s="241" t="s">
        <v>153</v>
      </c>
      <c r="AV329" s="13" t="s">
        <v>153</v>
      </c>
      <c r="AW329" s="13" t="s">
        <v>34</v>
      </c>
      <c r="AX329" s="13" t="s">
        <v>78</v>
      </c>
      <c r="AY329" s="241" t="s">
        <v>145</v>
      </c>
    </row>
    <row r="330" s="14" customFormat="1">
      <c r="A330" s="14"/>
      <c r="B330" s="242"/>
      <c r="C330" s="243"/>
      <c r="D330" s="232" t="s">
        <v>250</v>
      </c>
      <c r="E330" s="244" t="s">
        <v>1</v>
      </c>
      <c r="F330" s="245" t="s">
        <v>255</v>
      </c>
      <c r="G330" s="243"/>
      <c r="H330" s="246">
        <v>6</v>
      </c>
      <c r="I330" s="247"/>
      <c r="J330" s="243"/>
      <c r="K330" s="243"/>
      <c r="L330" s="248"/>
      <c r="M330" s="249"/>
      <c r="N330" s="250"/>
      <c r="O330" s="250"/>
      <c r="P330" s="250"/>
      <c r="Q330" s="250"/>
      <c r="R330" s="250"/>
      <c r="S330" s="250"/>
      <c r="T330" s="251"/>
      <c r="U330" s="14"/>
      <c r="V330" s="14"/>
      <c r="W330" s="14"/>
      <c r="X330" s="14"/>
      <c r="Y330" s="14"/>
      <c r="Z330" s="14"/>
      <c r="AA330" s="14"/>
      <c r="AB330" s="14"/>
      <c r="AC330" s="14"/>
      <c r="AD330" s="14"/>
      <c r="AE330" s="14"/>
      <c r="AT330" s="252" t="s">
        <v>250</v>
      </c>
      <c r="AU330" s="252" t="s">
        <v>153</v>
      </c>
      <c r="AV330" s="14" t="s">
        <v>152</v>
      </c>
      <c r="AW330" s="14" t="s">
        <v>34</v>
      </c>
      <c r="AX330" s="14" t="s">
        <v>85</v>
      </c>
      <c r="AY330" s="252" t="s">
        <v>145</v>
      </c>
    </row>
    <row r="331" s="2" customFormat="1" ht="24.15" customHeight="1">
      <c r="A331" s="37"/>
      <c r="B331" s="38"/>
      <c r="C331" s="217" t="s">
        <v>695</v>
      </c>
      <c r="D331" s="217" t="s">
        <v>148</v>
      </c>
      <c r="E331" s="218" t="s">
        <v>696</v>
      </c>
      <c r="F331" s="219" t="s">
        <v>697</v>
      </c>
      <c r="G331" s="220" t="s">
        <v>232</v>
      </c>
      <c r="H331" s="221">
        <v>0.34799999999999998</v>
      </c>
      <c r="I331" s="222"/>
      <c r="J331" s="223">
        <f>ROUND(I331*H331,2)</f>
        <v>0</v>
      </c>
      <c r="K331" s="219" t="s">
        <v>1</v>
      </c>
      <c r="L331" s="43"/>
      <c r="M331" s="224" t="s">
        <v>1</v>
      </c>
      <c r="N331" s="225" t="s">
        <v>44</v>
      </c>
      <c r="O331" s="90"/>
      <c r="P331" s="226">
        <f>O331*H331</f>
        <v>0</v>
      </c>
      <c r="Q331" s="226">
        <v>0</v>
      </c>
      <c r="R331" s="226">
        <f>Q331*H331</f>
        <v>0</v>
      </c>
      <c r="S331" s="226">
        <v>0</v>
      </c>
      <c r="T331" s="227">
        <f>S331*H331</f>
        <v>0</v>
      </c>
      <c r="U331" s="37"/>
      <c r="V331" s="37"/>
      <c r="W331" s="37"/>
      <c r="X331" s="37"/>
      <c r="Y331" s="37"/>
      <c r="Z331" s="37"/>
      <c r="AA331" s="37"/>
      <c r="AB331" s="37"/>
      <c r="AC331" s="37"/>
      <c r="AD331" s="37"/>
      <c r="AE331" s="37"/>
      <c r="AR331" s="228" t="s">
        <v>207</v>
      </c>
      <c r="AT331" s="228" t="s">
        <v>148</v>
      </c>
      <c r="AU331" s="228" t="s">
        <v>153</v>
      </c>
      <c r="AY331" s="16" t="s">
        <v>145</v>
      </c>
      <c r="BE331" s="229">
        <f>IF(N331="základní",J331,0)</f>
        <v>0</v>
      </c>
      <c r="BF331" s="229">
        <f>IF(N331="snížená",J331,0)</f>
        <v>0</v>
      </c>
      <c r="BG331" s="229">
        <f>IF(N331="zákl. přenesená",J331,0)</f>
        <v>0</v>
      </c>
      <c r="BH331" s="229">
        <f>IF(N331="sníž. přenesená",J331,0)</f>
        <v>0</v>
      </c>
      <c r="BI331" s="229">
        <f>IF(N331="nulová",J331,0)</f>
        <v>0</v>
      </c>
      <c r="BJ331" s="16" t="s">
        <v>153</v>
      </c>
      <c r="BK331" s="229">
        <f>ROUND(I331*H331,2)</f>
        <v>0</v>
      </c>
      <c r="BL331" s="16" t="s">
        <v>207</v>
      </c>
      <c r="BM331" s="228" t="s">
        <v>698</v>
      </c>
    </row>
    <row r="332" s="12" customFormat="1" ht="22.8" customHeight="1">
      <c r="A332" s="12"/>
      <c r="B332" s="201"/>
      <c r="C332" s="202"/>
      <c r="D332" s="203" t="s">
        <v>77</v>
      </c>
      <c r="E332" s="215" t="s">
        <v>699</v>
      </c>
      <c r="F332" s="215" t="s">
        <v>700</v>
      </c>
      <c r="G332" s="202"/>
      <c r="H332" s="202"/>
      <c r="I332" s="205"/>
      <c r="J332" s="216">
        <f>BK332</f>
        <v>0</v>
      </c>
      <c r="K332" s="202"/>
      <c r="L332" s="207"/>
      <c r="M332" s="208"/>
      <c r="N332" s="209"/>
      <c r="O332" s="209"/>
      <c r="P332" s="210">
        <f>SUM(P333:P334)</f>
        <v>0</v>
      </c>
      <c r="Q332" s="209"/>
      <c r="R332" s="210">
        <f>SUM(R333:R334)</f>
        <v>0.00031710000000000006</v>
      </c>
      <c r="S332" s="209"/>
      <c r="T332" s="211">
        <f>SUM(T333:T334)</f>
        <v>0</v>
      </c>
      <c r="U332" s="12"/>
      <c r="V332" s="12"/>
      <c r="W332" s="12"/>
      <c r="X332" s="12"/>
      <c r="Y332" s="12"/>
      <c r="Z332" s="12"/>
      <c r="AA332" s="12"/>
      <c r="AB332" s="12"/>
      <c r="AC332" s="12"/>
      <c r="AD332" s="12"/>
      <c r="AE332" s="12"/>
      <c r="AR332" s="212" t="s">
        <v>153</v>
      </c>
      <c r="AT332" s="213" t="s">
        <v>77</v>
      </c>
      <c r="AU332" s="213" t="s">
        <v>85</v>
      </c>
      <c r="AY332" s="212" t="s">
        <v>145</v>
      </c>
      <c r="BK332" s="214">
        <f>SUM(BK333:BK334)</f>
        <v>0</v>
      </c>
    </row>
    <row r="333" s="2" customFormat="1" ht="24.15" customHeight="1">
      <c r="A333" s="37"/>
      <c r="B333" s="38"/>
      <c r="C333" s="217" t="s">
        <v>701</v>
      </c>
      <c r="D333" s="217" t="s">
        <v>148</v>
      </c>
      <c r="E333" s="218" t="s">
        <v>702</v>
      </c>
      <c r="F333" s="219" t="s">
        <v>703</v>
      </c>
      <c r="G333" s="220" t="s">
        <v>200</v>
      </c>
      <c r="H333" s="221">
        <v>6</v>
      </c>
      <c r="I333" s="222"/>
      <c r="J333" s="223">
        <f>ROUND(I333*H333,2)</f>
        <v>0</v>
      </c>
      <c r="K333" s="219" t="s">
        <v>1</v>
      </c>
      <c r="L333" s="43"/>
      <c r="M333" s="224" t="s">
        <v>1</v>
      </c>
      <c r="N333" s="225" t="s">
        <v>44</v>
      </c>
      <c r="O333" s="90"/>
      <c r="P333" s="226">
        <f>O333*H333</f>
        <v>0</v>
      </c>
      <c r="Q333" s="226">
        <v>2.0910000000000001E-05</v>
      </c>
      <c r="R333" s="226">
        <f>Q333*H333</f>
        <v>0.00012546000000000001</v>
      </c>
      <c r="S333" s="226">
        <v>0</v>
      </c>
      <c r="T333" s="227">
        <f>S333*H333</f>
        <v>0</v>
      </c>
      <c r="U333" s="37"/>
      <c r="V333" s="37"/>
      <c r="W333" s="37"/>
      <c r="X333" s="37"/>
      <c r="Y333" s="37"/>
      <c r="Z333" s="37"/>
      <c r="AA333" s="37"/>
      <c r="AB333" s="37"/>
      <c r="AC333" s="37"/>
      <c r="AD333" s="37"/>
      <c r="AE333" s="37"/>
      <c r="AR333" s="228" t="s">
        <v>207</v>
      </c>
      <c r="AT333" s="228" t="s">
        <v>148</v>
      </c>
      <c r="AU333" s="228" t="s">
        <v>153</v>
      </c>
      <c r="AY333" s="16" t="s">
        <v>145</v>
      </c>
      <c r="BE333" s="229">
        <f>IF(N333="základní",J333,0)</f>
        <v>0</v>
      </c>
      <c r="BF333" s="229">
        <f>IF(N333="snížená",J333,0)</f>
        <v>0</v>
      </c>
      <c r="BG333" s="229">
        <f>IF(N333="zákl. přenesená",J333,0)</f>
        <v>0</v>
      </c>
      <c r="BH333" s="229">
        <f>IF(N333="sníž. přenesená",J333,0)</f>
        <v>0</v>
      </c>
      <c r="BI333" s="229">
        <f>IF(N333="nulová",J333,0)</f>
        <v>0</v>
      </c>
      <c r="BJ333" s="16" t="s">
        <v>153</v>
      </c>
      <c r="BK333" s="229">
        <f>ROUND(I333*H333,2)</f>
        <v>0</v>
      </c>
      <c r="BL333" s="16" t="s">
        <v>207</v>
      </c>
      <c r="BM333" s="228" t="s">
        <v>704</v>
      </c>
    </row>
    <row r="334" s="2" customFormat="1" ht="24.15" customHeight="1">
      <c r="A334" s="37"/>
      <c r="B334" s="38"/>
      <c r="C334" s="217" t="s">
        <v>705</v>
      </c>
      <c r="D334" s="217" t="s">
        <v>148</v>
      </c>
      <c r="E334" s="218" t="s">
        <v>706</v>
      </c>
      <c r="F334" s="219" t="s">
        <v>707</v>
      </c>
      <c r="G334" s="220" t="s">
        <v>200</v>
      </c>
      <c r="H334" s="221">
        <v>6</v>
      </c>
      <c r="I334" s="222"/>
      <c r="J334" s="223">
        <f>ROUND(I334*H334,2)</f>
        <v>0</v>
      </c>
      <c r="K334" s="219" t="s">
        <v>1</v>
      </c>
      <c r="L334" s="43"/>
      <c r="M334" s="224" t="s">
        <v>1</v>
      </c>
      <c r="N334" s="225" t="s">
        <v>44</v>
      </c>
      <c r="O334" s="90"/>
      <c r="P334" s="226">
        <f>O334*H334</f>
        <v>0</v>
      </c>
      <c r="Q334" s="226">
        <v>3.1940000000000003E-05</v>
      </c>
      <c r="R334" s="226">
        <f>Q334*H334</f>
        <v>0.00019164000000000003</v>
      </c>
      <c r="S334" s="226">
        <v>0</v>
      </c>
      <c r="T334" s="227">
        <f>S334*H334</f>
        <v>0</v>
      </c>
      <c r="U334" s="37"/>
      <c r="V334" s="37"/>
      <c r="W334" s="37"/>
      <c r="X334" s="37"/>
      <c r="Y334" s="37"/>
      <c r="Z334" s="37"/>
      <c r="AA334" s="37"/>
      <c r="AB334" s="37"/>
      <c r="AC334" s="37"/>
      <c r="AD334" s="37"/>
      <c r="AE334" s="37"/>
      <c r="AR334" s="228" t="s">
        <v>207</v>
      </c>
      <c r="AT334" s="228" t="s">
        <v>148</v>
      </c>
      <c r="AU334" s="228" t="s">
        <v>153</v>
      </c>
      <c r="AY334" s="16" t="s">
        <v>145</v>
      </c>
      <c r="BE334" s="229">
        <f>IF(N334="základní",J334,0)</f>
        <v>0</v>
      </c>
      <c r="BF334" s="229">
        <f>IF(N334="snížená",J334,0)</f>
        <v>0</v>
      </c>
      <c r="BG334" s="229">
        <f>IF(N334="zákl. přenesená",J334,0)</f>
        <v>0</v>
      </c>
      <c r="BH334" s="229">
        <f>IF(N334="sníž. přenesená",J334,0)</f>
        <v>0</v>
      </c>
      <c r="BI334" s="229">
        <f>IF(N334="nulová",J334,0)</f>
        <v>0</v>
      </c>
      <c r="BJ334" s="16" t="s">
        <v>153</v>
      </c>
      <c r="BK334" s="229">
        <f>ROUND(I334*H334,2)</f>
        <v>0</v>
      </c>
      <c r="BL334" s="16" t="s">
        <v>207</v>
      </c>
      <c r="BM334" s="228" t="s">
        <v>708</v>
      </c>
    </row>
    <row r="335" s="12" customFormat="1" ht="22.8" customHeight="1">
      <c r="A335" s="12"/>
      <c r="B335" s="201"/>
      <c r="C335" s="202"/>
      <c r="D335" s="203" t="s">
        <v>77</v>
      </c>
      <c r="E335" s="215" t="s">
        <v>709</v>
      </c>
      <c r="F335" s="215" t="s">
        <v>710</v>
      </c>
      <c r="G335" s="202"/>
      <c r="H335" s="202"/>
      <c r="I335" s="205"/>
      <c r="J335" s="216">
        <f>BK335</f>
        <v>0</v>
      </c>
      <c r="K335" s="202"/>
      <c r="L335" s="207"/>
      <c r="M335" s="208"/>
      <c r="N335" s="209"/>
      <c r="O335" s="209"/>
      <c r="P335" s="210">
        <f>SUM(P336:P342)</f>
        <v>0</v>
      </c>
      <c r="Q335" s="209"/>
      <c r="R335" s="210">
        <f>SUM(R336:R342)</f>
        <v>0.35753732199999999</v>
      </c>
      <c r="S335" s="209"/>
      <c r="T335" s="211">
        <f>SUM(T336:T342)</f>
        <v>0.11095442000000001</v>
      </c>
      <c r="U335" s="12"/>
      <c r="V335" s="12"/>
      <c r="W335" s="12"/>
      <c r="X335" s="12"/>
      <c r="Y335" s="12"/>
      <c r="Z335" s="12"/>
      <c r="AA335" s="12"/>
      <c r="AB335" s="12"/>
      <c r="AC335" s="12"/>
      <c r="AD335" s="12"/>
      <c r="AE335" s="12"/>
      <c r="AR335" s="212" t="s">
        <v>153</v>
      </c>
      <c r="AT335" s="213" t="s">
        <v>77</v>
      </c>
      <c r="AU335" s="213" t="s">
        <v>85</v>
      </c>
      <c r="AY335" s="212" t="s">
        <v>145</v>
      </c>
      <c r="BK335" s="214">
        <f>SUM(BK336:BK342)</f>
        <v>0</v>
      </c>
    </row>
    <row r="336" s="2" customFormat="1" ht="24.15" customHeight="1">
      <c r="A336" s="37"/>
      <c r="B336" s="38"/>
      <c r="C336" s="217" t="s">
        <v>711</v>
      </c>
      <c r="D336" s="217" t="s">
        <v>148</v>
      </c>
      <c r="E336" s="218" t="s">
        <v>712</v>
      </c>
      <c r="F336" s="219" t="s">
        <v>713</v>
      </c>
      <c r="G336" s="220" t="s">
        <v>151</v>
      </c>
      <c r="H336" s="221">
        <v>240.227</v>
      </c>
      <c r="I336" s="222"/>
      <c r="J336" s="223">
        <f>ROUND(I336*H336,2)</f>
        <v>0</v>
      </c>
      <c r="K336" s="219" t="s">
        <v>1</v>
      </c>
      <c r="L336" s="43"/>
      <c r="M336" s="224" t="s">
        <v>1</v>
      </c>
      <c r="N336" s="225" t="s">
        <v>44</v>
      </c>
      <c r="O336" s="90"/>
      <c r="P336" s="226">
        <f>O336*H336</f>
        <v>0</v>
      </c>
      <c r="Q336" s="226">
        <v>0</v>
      </c>
      <c r="R336" s="226">
        <f>Q336*H336</f>
        <v>0</v>
      </c>
      <c r="S336" s="226">
        <v>0.00014999999999999999</v>
      </c>
      <c r="T336" s="227">
        <f>S336*H336</f>
        <v>0.036034049999999998</v>
      </c>
      <c r="U336" s="37"/>
      <c r="V336" s="37"/>
      <c r="W336" s="37"/>
      <c r="X336" s="37"/>
      <c r="Y336" s="37"/>
      <c r="Z336" s="37"/>
      <c r="AA336" s="37"/>
      <c r="AB336" s="37"/>
      <c r="AC336" s="37"/>
      <c r="AD336" s="37"/>
      <c r="AE336" s="37"/>
      <c r="AR336" s="228" t="s">
        <v>207</v>
      </c>
      <c r="AT336" s="228" t="s">
        <v>148</v>
      </c>
      <c r="AU336" s="228" t="s">
        <v>153</v>
      </c>
      <c r="AY336" s="16" t="s">
        <v>145</v>
      </c>
      <c r="BE336" s="229">
        <f>IF(N336="základní",J336,0)</f>
        <v>0</v>
      </c>
      <c r="BF336" s="229">
        <f>IF(N336="snížená",J336,0)</f>
        <v>0</v>
      </c>
      <c r="BG336" s="229">
        <f>IF(N336="zákl. přenesená",J336,0)</f>
        <v>0</v>
      </c>
      <c r="BH336" s="229">
        <f>IF(N336="sníž. přenesená",J336,0)</f>
        <v>0</v>
      </c>
      <c r="BI336" s="229">
        <f>IF(N336="nulová",J336,0)</f>
        <v>0</v>
      </c>
      <c r="BJ336" s="16" t="s">
        <v>153</v>
      </c>
      <c r="BK336" s="229">
        <f>ROUND(I336*H336,2)</f>
        <v>0</v>
      </c>
      <c r="BL336" s="16" t="s">
        <v>207</v>
      </c>
      <c r="BM336" s="228" t="s">
        <v>714</v>
      </c>
    </row>
    <row r="337" s="2" customFormat="1" ht="16.5" customHeight="1">
      <c r="A337" s="37"/>
      <c r="B337" s="38"/>
      <c r="C337" s="217" t="s">
        <v>715</v>
      </c>
      <c r="D337" s="217" t="s">
        <v>148</v>
      </c>
      <c r="E337" s="218" t="s">
        <v>716</v>
      </c>
      <c r="F337" s="219" t="s">
        <v>717</v>
      </c>
      <c r="G337" s="220" t="s">
        <v>151</v>
      </c>
      <c r="H337" s="221">
        <v>240.227</v>
      </c>
      <c r="I337" s="222"/>
      <c r="J337" s="223">
        <f>ROUND(I337*H337,2)</f>
        <v>0</v>
      </c>
      <c r="K337" s="219" t="s">
        <v>1</v>
      </c>
      <c r="L337" s="43"/>
      <c r="M337" s="224" t="s">
        <v>1</v>
      </c>
      <c r="N337" s="225" t="s">
        <v>44</v>
      </c>
      <c r="O337" s="90"/>
      <c r="P337" s="226">
        <f>O337*H337</f>
        <v>0</v>
      </c>
      <c r="Q337" s="226">
        <v>0.001</v>
      </c>
      <c r="R337" s="226">
        <f>Q337*H337</f>
        <v>0.240227</v>
      </c>
      <c r="S337" s="226">
        <v>0.00031</v>
      </c>
      <c r="T337" s="227">
        <f>S337*H337</f>
        <v>0.074470370000000008</v>
      </c>
      <c r="U337" s="37"/>
      <c r="V337" s="37"/>
      <c r="W337" s="37"/>
      <c r="X337" s="37"/>
      <c r="Y337" s="37"/>
      <c r="Z337" s="37"/>
      <c r="AA337" s="37"/>
      <c r="AB337" s="37"/>
      <c r="AC337" s="37"/>
      <c r="AD337" s="37"/>
      <c r="AE337" s="37"/>
      <c r="AR337" s="228" t="s">
        <v>207</v>
      </c>
      <c r="AT337" s="228" t="s">
        <v>148</v>
      </c>
      <c r="AU337" s="228" t="s">
        <v>153</v>
      </c>
      <c r="AY337" s="16" t="s">
        <v>145</v>
      </c>
      <c r="BE337" s="229">
        <f>IF(N337="základní",J337,0)</f>
        <v>0</v>
      </c>
      <c r="BF337" s="229">
        <f>IF(N337="snížená",J337,0)</f>
        <v>0</v>
      </c>
      <c r="BG337" s="229">
        <f>IF(N337="zákl. přenesená",J337,0)</f>
        <v>0</v>
      </c>
      <c r="BH337" s="229">
        <f>IF(N337="sníž. přenesená",J337,0)</f>
        <v>0</v>
      </c>
      <c r="BI337" s="229">
        <f>IF(N337="nulová",J337,0)</f>
        <v>0</v>
      </c>
      <c r="BJ337" s="16" t="s">
        <v>153</v>
      </c>
      <c r="BK337" s="229">
        <f>ROUND(I337*H337,2)</f>
        <v>0</v>
      </c>
      <c r="BL337" s="16" t="s">
        <v>207</v>
      </c>
      <c r="BM337" s="228" t="s">
        <v>718</v>
      </c>
    </row>
    <row r="338" s="2" customFormat="1" ht="21.75" customHeight="1">
      <c r="A338" s="37"/>
      <c r="B338" s="38"/>
      <c r="C338" s="217" t="s">
        <v>719</v>
      </c>
      <c r="D338" s="217" t="s">
        <v>148</v>
      </c>
      <c r="E338" s="218" t="s">
        <v>720</v>
      </c>
      <c r="F338" s="219" t="s">
        <v>721</v>
      </c>
      <c r="G338" s="220" t="s">
        <v>151</v>
      </c>
      <c r="H338" s="221">
        <v>15</v>
      </c>
      <c r="I338" s="222"/>
      <c r="J338" s="223">
        <f>ROUND(I338*H338,2)</f>
        <v>0</v>
      </c>
      <c r="K338" s="219" t="s">
        <v>1</v>
      </c>
      <c r="L338" s="43"/>
      <c r="M338" s="224" t="s">
        <v>1</v>
      </c>
      <c r="N338" s="225" t="s">
        <v>44</v>
      </c>
      <c r="O338" s="90"/>
      <c r="P338" s="226">
        <f>O338*H338</f>
        <v>0</v>
      </c>
      <c r="Q338" s="226">
        <v>0</v>
      </c>
      <c r="R338" s="226">
        <f>Q338*H338</f>
        <v>0</v>
      </c>
      <c r="S338" s="226">
        <v>3.0000000000000001E-05</v>
      </c>
      <c r="T338" s="227">
        <f>S338*H338</f>
        <v>0.00044999999999999999</v>
      </c>
      <c r="U338" s="37"/>
      <c r="V338" s="37"/>
      <c r="W338" s="37"/>
      <c r="X338" s="37"/>
      <c r="Y338" s="37"/>
      <c r="Z338" s="37"/>
      <c r="AA338" s="37"/>
      <c r="AB338" s="37"/>
      <c r="AC338" s="37"/>
      <c r="AD338" s="37"/>
      <c r="AE338" s="37"/>
      <c r="AR338" s="228" t="s">
        <v>207</v>
      </c>
      <c r="AT338" s="228" t="s">
        <v>148</v>
      </c>
      <c r="AU338" s="228" t="s">
        <v>153</v>
      </c>
      <c r="AY338" s="16" t="s">
        <v>145</v>
      </c>
      <c r="BE338" s="229">
        <f>IF(N338="základní",J338,0)</f>
        <v>0</v>
      </c>
      <c r="BF338" s="229">
        <f>IF(N338="snížená",J338,0)</f>
        <v>0</v>
      </c>
      <c r="BG338" s="229">
        <f>IF(N338="zákl. přenesená",J338,0)</f>
        <v>0</v>
      </c>
      <c r="BH338" s="229">
        <f>IF(N338="sníž. přenesená",J338,0)</f>
        <v>0</v>
      </c>
      <c r="BI338" s="229">
        <f>IF(N338="nulová",J338,0)</f>
        <v>0</v>
      </c>
      <c r="BJ338" s="16" t="s">
        <v>153</v>
      </c>
      <c r="BK338" s="229">
        <f>ROUND(I338*H338,2)</f>
        <v>0</v>
      </c>
      <c r="BL338" s="16" t="s">
        <v>207</v>
      </c>
      <c r="BM338" s="228" t="s">
        <v>722</v>
      </c>
    </row>
    <row r="339" s="2" customFormat="1" ht="16.5" customHeight="1">
      <c r="A339" s="37"/>
      <c r="B339" s="38"/>
      <c r="C339" s="253" t="s">
        <v>723</v>
      </c>
      <c r="D339" s="253" t="s">
        <v>275</v>
      </c>
      <c r="E339" s="254" t="s">
        <v>724</v>
      </c>
      <c r="F339" s="255" t="s">
        <v>725</v>
      </c>
      <c r="G339" s="256" t="s">
        <v>151</v>
      </c>
      <c r="H339" s="257">
        <v>13</v>
      </c>
      <c r="I339" s="258"/>
      <c r="J339" s="259">
        <f>ROUND(I339*H339,2)</f>
        <v>0</v>
      </c>
      <c r="K339" s="255" t="s">
        <v>1</v>
      </c>
      <c r="L339" s="260"/>
      <c r="M339" s="261" t="s">
        <v>1</v>
      </c>
      <c r="N339" s="262" t="s">
        <v>44</v>
      </c>
      <c r="O339" s="90"/>
      <c r="P339" s="226">
        <f>O339*H339</f>
        <v>0</v>
      </c>
      <c r="Q339" s="226">
        <v>0</v>
      </c>
      <c r="R339" s="226">
        <f>Q339*H339</f>
        <v>0</v>
      </c>
      <c r="S339" s="226">
        <v>0</v>
      </c>
      <c r="T339" s="227">
        <f>S339*H339</f>
        <v>0</v>
      </c>
      <c r="U339" s="37"/>
      <c r="V339" s="37"/>
      <c r="W339" s="37"/>
      <c r="X339" s="37"/>
      <c r="Y339" s="37"/>
      <c r="Z339" s="37"/>
      <c r="AA339" s="37"/>
      <c r="AB339" s="37"/>
      <c r="AC339" s="37"/>
      <c r="AD339" s="37"/>
      <c r="AE339" s="37"/>
      <c r="AR339" s="228" t="s">
        <v>279</v>
      </c>
      <c r="AT339" s="228" t="s">
        <v>275</v>
      </c>
      <c r="AU339" s="228" t="s">
        <v>153</v>
      </c>
      <c r="AY339" s="16" t="s">
        <v>145</v>
      </c>
      <c r="BE339" s="229">
        <f>IF(N339="základní",J339,0)</f>
        <v>0</v>
      </c>
      <c r="BF339" s="229">
        <f>IF(N339="snížená",J339,0)</f>
        <v>0</v>
      </c>
      <c r="BG339" s="229">
        <f>IF(N339="zákl. přenesená",J339,0)</f>
        <v>0</v>
      </c>
      <c r="BH339" s="229">
        <f>IF(N339="sníž. přenesená",J339,0)</f>
        <v>0</v>
      </c>
      <c r="BI339" s="229">
        <f>IF(N339="nulová",J339,0)</f>
        <v>0</v>
      </c>
      <c r="BJ339" s="16" t="s">
        <v>153</v>
      </c>
      <c r="BK339" s="229">
        <f>ROUND(I339*H339,2)</f>
        <v>0</v>
      </c>
      <c r="BL339" s="16" t="s">
        <v>207</v>
      </c>
      <c r="BM339" s="228" t="s">
        <v>726</v>
      </c>
    </row>
    <row r="340" s="2" customFormat="1" ht="24.15" customHeight="1">
      <c r="A340" s="37"/>
      <c r="B340" s="38"/>
      <c r="C340" s="253" t="s">
        <v>727</v>
      </c>
      <c r="D340" s="253" t="s">
        <v>275</v>
      </c>
      <c r="E340" s="254" t="s">
        <v>728</v>
      </c>
      <c r="F340" s="255" t="s">
        <v>729</v>
      </c>
      <c r="G340" s="256" t="s">
        <v>200</v>
      </c>
      <c r="H340" s="257">
        <v>28</v>
      </c>
      <c r="I340" s="258"/>
      <c r="J340" s="259">
        <f>ROUND(I340*H340,2)</f>
        <v>0</v>
      </c>
      <c r="K340" s="255" t="s">
        <v>1</v>
      </c>
      <c r="L340" s="260"/>
      <c r="M340" s="261" t="s">
        <v>1</v>
      </c>
      <c r="N340" s="262" t="s">
        <v>44</v>
      </c>
      <c r="O340" s="90"/>
      <c r="P340" s="226">
        <f>O340*H340</f>
        <v>0</v>
      </c>
      <c r="Q340" s="226">
        <v>2.0000000000000002E-05</v>
      </c>
      <c r="R340" s="226">
        <f>Q340*H340</f>
        <v>0.00056000000000000006</v>
      </c>
      <c r="S340" s="226">
        <v>0</v>
      </c>
      <c r="T340" s="227">
        <f>S340*H340</f>
        <v>0</v>
      </c>
      <c r="U340" s="37"/>
      <c r="V340" s="37"/>
      <c r="W340" s="37"/>
      <c r="X340" s="37"/>
      <c r="Y340" s="37"/>
      <c r="Z340" s="37"/>
      <c r="AA340" s="37"/>
      <c r="AB340" s="37"/>
      <c r="AC340" s="37"/>
      <c r="AD340" s="37"/>
      <c r="AE340" s="37"/>
      <c r="AR340" s="228" t="s">
        <v>279</v>
      </c>
      <c r="AT340" s="228" t="s">
        <v>275</v>
      </c>
      <c r="AU340" s="228" t="s">
        <v>153</v>
      </c>
      <c r="AY340" s="16" t="s">
        <v>145</v>
      </c>
      <c r="BE340" s="229">
        <f>IF(N340="základní",J340,0)</f>
        <v>0</v>
      </c>
      <c r="BF340" s="229">
        <f>IF(N340="snížená",J340,0)</f>
        <v>0</v>
      </c>
      <c r="BG340" s="229">
        <f>IF(N340="zákl. přenesená",J340,0)</f>
        <v>0</v>
      </c>
      <c r="BH340" s="229">
        <f>IF(N340="sníž. přenesená",J340,0)</f>
        <v>0</v>
      </c>
      <c r="BI340" s="229">
        <f>IF(N340="nulová",J340,0)</f>
        <v>0</v>
      </c>
      <c r="BJ340" s="16" t="s">
        <v>153</v>
      </c>
      <c r="BK340" s="229">
        <f>ROUND(I340*H340,2)</f>
        <v>0</v>
      </c>
      <c r="BL340" s="16" t="s">
        <v>207</v>
      </c>
      <c r="BM340" s="228" t="s">
        <v>730</v>
      </c>
    </row>
    <row r="341" s="2" customFormat="1" ht="33" customHeight="1">
      <c r="A341" s="37"/>
      <c r="B341" s="38"/>
      <c r="C341" s="217" t="s">
        <v>731</v>
      </c>
      <c r="D341" s="217" t="s">
        <v>148</v>
      </c>
      <c r="E341" s="218" t="s">
        <v>732</v>
      </c>
      <c r="F341" s="219" t="s">
        <v>733</v>
      </c>
      <c r="G341" s="220" t="s">
        <v>151</v>
      </c>
      <c r="H341" s="221">
        <v>240.227</v>
      </c>
      <c r="I341" s="222"/>
      <c r="J341" s="223">
        <f>ROUND(I341*H341,2)</f>
        <v>0</v>
      </c>
      <c r="K341" s="219" t="s">
        <v>1</v>
      </c>
      <c r="L341" s="43"/>
      <c r="M341" s="224" t="s">
        <v>1</v>
      </c>
      <c r="N341" s="225" t="s">
        <v>44</v>
      </c>
      <c r="O341" s="90"/>
      <c r="P341" s="226">
        <f>O341*H341</f>
        <v>0</v>
      </c>
      <c r="Q341" s="226">
        <v>0.00020000000000000001</v>
      </c>
      <c r="R341" s="226">
        <f>Q341*H341</f>
        <v>0.048045400000000002</v>
      </c>
      <c r="S341" s="226">
        <v>0</v>
      </c>
      <c r="T341" s="227">
        <f>S341*H341</f>
        <v>0</v>
      </c>
      <c r="U341" s="37"/>
      <c r="V341" s="37"/>
      <c r="W341" s="37"/>
      <c r="X341" s="37"/>
      <c r="Y341" s="37"/>
      <c r="Z341" s="37"/>
      <c r="AA341" s="37"/>
      <c r="AB341" s="37"/>
      <c r="AC341" s="37"/>
      <c r="AD341" s="37"/>
      <c r="AE341" s="37"/>
      <c r="AR341" s="228" t="s">
        <v>207</v>
      </c>
      <c r="AT341" s="228" t="s">
        <v>148</v>
      </c>
      <c r="AU341" s="228" t="s">
        <v>153</v>
      </c>
      <c r="AY341" s="16" t="s">
        <v>145</v>
      </c>
      <c r="BE341" s="229">
        <f>IF(N341="základní",J341,0)</f>
        <v>0</v>
      </c>
      <c r="BF341" s="229">
        <f>IF(N341="snížená",J341,0)</f>
        <v>0</v>
      </c>
      <c r="BG341" s="229">
        <f>IF(N341="zákl. přenesená",J341,0)</f>
        <v>0</v>
      </c>
      <c r="BH341" s="229">
        <f>IF(N341="sníž. přenesená",J341,0)</f>
        <v>0</v>
      </c>
      <c r="BI341" s="229">
        <f>IF(N341="nulová",J341,0)</f>
        <v>0</v>
      </c>
      <c r="BJ341" s="16" t="s">
        <v>153</v>
      </c>
      <c r="BK341" s="229">
        <f>ROUND(I341*H341,2)</f>
        <v>0</v>
      </c>
      <c r="BL341" s="16" t="s">
        <v>207</v>
      </c>
      <c r="BM341" s="228" t="s">
        <v>734</v>
      </c>
    </row>
    <row r="342" s="2" customFormat="1" ht="24.15" customHeight="1">
      <c r="A342" s="37"/>
      <c r="B342" s="38"/>
      <c r="C342" s="217" t="s">
        <v>735</v>
      </c>
      <c r="D342" s="217" t="s">
        <v>148</v>
      </c>
      <c r="E342" s="218" t="s">
        <v>736</v>
      </c>
      <c r="F342" s="219" t="s">
        <v>737</v>
      </c>
      <c r="G342" s="220" t="s">
        <v>151</v>
      </c>
      <c r="H342" s="221">
        <v>240.227</v>
      </c>
      <c r="I342" s="222"/>
      <c r="J342" s="223">
        <f>ROUND(I342*H342,2)</f>
        <v>0</v>
      </c>
      <c r="K342" s="219" t="s">
        <v>1</v>
      </c>
      <c r="L342" s="43"/>
      <c r="M342" s="224" t="s">
        <v>1</v>
      </c>
      <c r="N342" s="225" t="s">
        <v>44</v>
      </c>
      <c r="O342" s="90"/>
      <c r="P342" s="226">
        <f>O342*H342</f>
        <v>0</v>
      </c>
      <c r="Q342" s="226">
        <v>0.00028600000000000001</v>
      </c>
      <c r="R342" s="226">
        <f>Q342*H342</f>
        <v>0.068704922000000002</v>
      </c>
      <c r="S342" s="226">
        <v>0</v>
      </c>
      <c r="T342" s="227">
        <f>S342*H342</f>
        <v>0</v>
      </c>
      <c r="U342" s="37"/>
      <c r="V342" s="37"/>
      <c r="W342" s="37"/>
      <c r="X342" s="37"/>
      <c r="Y342" s="37"/>
      <c r="Z342" s="37"/>
      <c r="AA342" s="37"/>
      <c r="AB342" s="37"/>
      <c r="AC342" s="37"/>
      <c r="AD342" s="37"/>
      <c r="AE342" s="37"/>
      <c r="AR342" s="228" t="s">
        <v>207</v>
      </c>
      <c r="AT342" s="228" t="s">
        <v>148</v>
      </c>
      <c r="AU342" s="228" t="s">
        <v>153</v>
      </c>
      <c r="AY342" s="16" t="s">
        <v>145</v>
      </c>
      <c r="BE342" s="229">
        <f>IF(N342="základní",J342,0)</f>
        <v>0</v>
      </c>
      <c r="BF342" s="229">
        <f>IF(N342="snížená",J342,0)</f>
        <v>0</v>
      </c>
      <c r="BG342" s="229">
        <f>IF(N342="zákl. přenesená",J342,0)</f>
        <v>0</v>
      </c>
      <c r="BH342" s="229">
        <f>IF(N342="sníž. přenesená",J342,0)</f>
        <v>0</v>
      </c>
      <c r="BI342" s="229">
        <f>IF(N342="nulová",J342,0)</f>
        <v>0</v>
      </c>
      <c r="BJ342" s="16" t="s">
        <v>153</v>
      </c>
      <c r="BK342" s="229">
        <f>ROUND(I342*H342,2)</f>
        <v>0</v>
      </c>
      <c r="BL342" s="16" t="s">
        <v>207</v>
      </c>
      <c r="BM342" s="228" t="s">
        <v>738</v>
      </c>
    </row>
    <row r="343" s="12" customFormat="1" ht="25.92" customHeight="1">
      <c r="A343" s="12"/>
      <c r="B343" s="201"/>
      <c r="C343" s="202"/>
      <c r="D343" s="203" t="s">
        <v>77</v>
      </c>
      <c r="E343" s="204" t="s">
        <v>739</v>
      </c>
      <c r="F343" s="204" t="s">
        <v>740</v>
      </c>
      <c r="G343" s="202"/>
      <c r="H343" s="202"/>
      <c r="I343" s="205"/>
      <c r="J343" s="206">
        <f>BK343</f>
        <v>0</v>
      </c>
      <c r="K343" s="202"/>
      <c r="L343" s="207"/>
      <c r="M343" s="208"/>
      <c r="N343" s="209"/>
      <c r="O343" s="209"/>
      <c r="P343" s="210">
        <f>P344+P347</f>
        <v>0</v>
      </c>
      <c r="Q343" s="209"/>
      <c r="R343" s="210">
        <f>R344+R347</f>
        <v>0</v>
      </c>
      <c r="S343" s="209"/>
      <c r="T343" s="211">
        <f>T344+T347</f>
        <v>0</v>
      </c>
      <c r="U343" s="12"/>
      <c r="V343" s="12"/>
      <c r="W343" s="12"/>
      <c r="X343" s="12"/>
      <c r="Y343" s="12"/>
      <c r="Z343" s="12"/>
      <c r="AA343" s="12"/>
      <c r="AB343" s="12"/>
      <c r="AC343" s="12"/>
      <c r="AD343" s="12"/>
      <c r="AE343" s="12"/>
      <c r="AR343" s="212" t="s">
        <v>163</v>
      </c>
      <c r="AT343" s="213" t="s">
        <v>77</v>
      </c>
      <c r="AU343" s="213" t="s">
        <v>78</v>
      </c>
      <c r="AY343" s="212" t="s">
        <v>145</v>
      </c>
      <c r="BK343" s="214">
        <f>BK344+BK347</f>
        <v>0</v>
      </c>
    </row>
    <row r="344" s="12" customFormat="1" ht="22.8" customHeight="1">
      <c r="A344" s="12"/>
      <c r="B344" s="201"/>
      <c r="C344" s="202"/>
      <c r="D344" s="203" t="s">
        <v>77</v>
      </c>
      <c r="E344" s="215" t="s">
        <v>741</v>
      </c>
      <c r="F344" s="215" t="s">
        <v>742</v>
      </c>
      <c r="G344" s="202"/>
      <c r="H344" s="202"/>
      <c r="I344" s="205"/>
      <c r="J344" s="216">
        <f>BK344</f>
        <v>0</v>
      </c>
      <c r="K344" s="202"/>
      <c r="L344" s="207"/>
      <c r="M344" s="208"/>
      <c r="N344" s="209"/>
      <c r="O344" s="209"/>
      <c r="P344" s="210">
        <f>SUM(P345:P346)</f>
        <v>0</v>
      </c>
      <c r="Q344" s="209"/>
      <c r="R344" s="210">
        <f>SUM(R345:R346)</f>
        <v>0</v>
      </c>
      <c r="S344" s="209"/>
      <c r="T344" s="211">
        <f>SUM(T345:T346)</f>
        <v>0</v>
      </c>
      <c r="U344" s="12"/>
      <c r="V344" s="12"/>
      <c r="W344" s="12"/>
      <c r="X344" s="12"/>
      <c r="Y344" s="12"/>
      <c r="Z344" s="12"/>
      <c r="AA344" s="12"/>
      <c r="AB344" s="12"/>
      <c r="AC344" s="12"/>
      <c r="AD344" s="12"/>
      <c r="AE344" s="12"/>
      <c r="AR344" s="212" t="s">
        <v>163</v>
      </c>
      <c r="AT344" s="213" t="s">
        <v>77</v>
      </c>
      <c r="AU344" s="213" t="s">
        <v>85</v>
      </c>
      <c r="AY344" s="212" t="s">
        <v>145</v>
      </c>
      <c r="BK344" s="214">
        <f>SUM(BK345:BK346)</f>
        <v>0</v>
      </c>
    </row>
    <row r="345" s="2" customFormat="1" ht="24.15" customHeight="1">
      <c r="A345" s="37"/>
      <c r="B345" s="38"/>
      <c r="C345" s="217" t="s">
        <v>743</v>
      </c>
      <c r="D345" s="217" t="s">
        <v>148</v>
      </c>
      <c r="E345" s="218" t="s">
        <v>744</v>
      </c>
      <c r="F345" s="219" t="s">
        <v>745</v>
      </c>
      <c r="G345" s="220" t="s">
        <v>293</v>
      </c>
      <c r="H345" s="221">
        <v>1</v>
      </c>
      <c r="I345" s="222"/>
      <c r="J345" s="223">
        <f>ROUND(I345*H345,2)</f>
        <v>0</v>
      </c>
      <c r="K345" s="219" t="s">
        <v>1</v>
      </c>
      <c r="L345" s="43"/>
      <c r="M345" s="224" t="s">
        <v>1</v>
      </c>
      <c r="N345" s="225" t="s">
        <v>44</v>
      </c>
      <c r="O345" s="90"/>
      <c r="P345" s="226">
        <f>O345*H345</f>
        <v>0</v>
      </c>
      <c r="Q345" s="226">
        <v>0</v>
      </c>
      <c r="R345" s="226">
        <f>Q345*H345</f>
        <v>0</v>
      </c>
      <c r="S345" s="226">
        <v>0</v>
      </c>
      <c r="T345" s="227">
        <f>S345*H345</f>
        <v>0</v>
      </c>
      <c r="U345" s="37"/>
      <c r="V345" s="37"/>
      <c r="W345" s="37"/>
      <c r="X345" s="37"/>
      <c r="Y345" s="37"/>
      <c r="Z345" s="37"/>
      <c r="AA345" s="37"/>
      <c r="AB345" s="37"/>
      <c r="AC345" s="37"/>
      <c r="AD345" s="37"/>
      <c r="AE345" s="37"/>
      <c r="AR345" s="228" t="s">
        <v>746</v>
      </c>
      <c r="AT345" s="228" t="s">
        <v>148</v>
      </c>
      <c r="AU345" s="228" t="s">
        <v>153</v>
      </c>
      <c r="AY345" s="16" t="s">
        <v>145</v>
      </c>
      <c r="BE345" s="229">
        <f>IF(N345="základní",J345,0)</f>
        <v>0</v>
      </c>
      <c r="BF345" s="229">
        <f>IF(N345="snížená",J345,0)</f>
        <v>0</v>
      </c>
      <c r="BG345" s="229">
        <f>IF(N345="zákl. přenesená",J345,0)</f>
        <v>0</v>
      </c>
      <c r="BH345" s="229">
        <f>IF(N345="sníž. přenesená",J345,0)</f>
        <v>0</v>
      </c>
      <c r="BI345" s="229">
        <f>IF(N345="nulová",J345,0)</f>
        <v>0</v>
      </c>
      <c r="BJ345" s="16" t="s">
        <v>153</v>
      </c>
      <c r="BK345" s="229">
        <f>ROUND(I345*H345,2)</f>
        <v>0</v>
      </c>
      <c r="BL345" s="16" t="s">
        <v>746</v>
      </c>
      <c r="BM345" s="228" t="s">
        <v>747</v>
      </c>
    </row>
    <row r="346" s="13" customFormat="1">
      <c r="A346" s="13"/>
      <c r="B346" s="230"/>
      <c r="C346" s="231"/>
      <c r="D346" s="232" t="s">
        <v>250</v>
      </c>
      <c r="E346" s="233" t="s">
        <v>1</v>
      </c>
      <c r="F346" s="234" t="s">
        <v>85</v>
      </c>
      <c r="G346" s="231"/>
      <c r="H346" s="235">
        <v>1</v>
      </c>
      <c r="I346" s="236"/>
      <c r="J346" s="231"/>
      <c r="K346" s="231"/>
      <c r="L346" s="237"/>
      <c r="M346" s="238"/>
      <c r="N346" s="239"/>
      <c r="O346" s="239"/>
      <c r="P346" s="239"/>
      <c r="Q346" s="239"/>
      <c r="R346" s="239"/>
      <c r="S346" s="239"/>
      <c r="T346" s="240"/>
      <c r="U346" s="13"/>
      <c r="V346" s="13"/>
      <c r="W346" s="13"/>
      <c r="X346" s="13"/>
      <c r="Y346" s="13"/>
      <c r="Z346" s="13"/>
      <c r="AA346" s="13"/>
      <c r="AB346" s="13"/>
      <c r="AC346" s="13"/>
      <c r="AD346" s="13"/>
      <c r="AE346" s="13"/>
      <c r="AT346" s="241" t="s">
        <v>250</v>
      </c>
      <c r="AU346" s="241" t="s">
        <v>153</v>
      </c>
      <c r="AV346" s="13" t="s">
        <v>153</v>
      </c>
      <c r="AW346" s="13" t="s">
        <v>34</v>
      </c>
      <c r="AX346" s="13" t="s">
        <v>85</v>
      </c>
      <c r="AY346" s="241" t="s">
        <v>145</v>
      </c>
    </row>
    <row r="347" s="12" customFormat="1" ht="22.8" customHeight="1">
      <c r="A347" s="12"/>
      <c r="B347" s="201"/>
      <c r="C347" s="202"/>
      <c r="D347" s="203" t="s">
        <v>77</v>
      </c>
      <c r="E347" s="215" t="s">
        <v>748</v>
      </c>
      <c r="F347" s="215" t="s">
        <v>749</v>
      </c>
      <c r="G347" s="202"/>
      <c r="H347" s="202"/>
      <c r="I347" s="205"/>
      <c r="J347" s="216">
        <f>BK347</f>
        <v>0</v>
      </c>
      <c r="K347" s="202"/>
      <c r="L347" s="207"/>
      <c r="M347" s="208"/>
      <c r="N347" s="209"/>
      <c r="O347" s="209"/>
      <c r="P347" s="210">
        <f>P348</f>
        <v>0</v>
      </c>
      <c r="Q347" s="209"/>
      <c r="R347" s="210">
        <f>R348</f>
        <v>0</v>
      </c>
      <c r="S347" s="209"/>
      <c r="T347" s="211">
        <f>T348</f>
        <v>0</v>
      </c>
      <c r="U347" s="12"/>
      <c r="V347" s="12"/>
      <c r="W347" s="12"/>
      <c r="X347" s="12"/>
      <c r="Y347" s="12"/>
      <c r="Z347" s="12"/>
      <c r="AA347" s="12"/>
      <c r="AB347" s="12"/>
      <c r="AC347" s="12"/>
      <c r="AD347" s="12"/>
      <c r="AE347" s="12"/>
      <c r="AR347" s="212" t="s">
        <v>163</v>
      </c>
      <c r="AT347" s="213" t="s">
        <v>77</v>
      </c>
      <c r="AU347" s="213" t="s">
        <v>85</v>
      </c>
      <c r="AY347" s="212" t="s">
        <v>145</v>
      </c>
      <c r="BK347" s="214">
        <f>BK348</f>
        <v>0</v>
      </c>
    </row>
    <row r="348" s="2" customFormat="1" ht="16.5" customHeight="1">
      <c r="A348" s="37"/>
      <c r="B348" s="38"/>
      <c r="C348" s="217" t="s">
        <v>750</v>
      </c>
      <c r="D348" s="217" t="s">
        <v>148</v>
      </c>
      <c r="E348" s="218" t="s">
        <v>751</v>
      </c>
      <c r="F348" s="219" t="s">
        <v>752</v>
      </c>
      <c r="G348" s="220" t="s">
        <v>411</v>
      </c>
      <c r="H348" s="268"/>
      <c r="I348" s="222"/>
      <c r="J348" s="223">
        <f>ROUND(I348*H348,2)</f>
        <v>0</v>
      </c>
      <c r="K348" s="219" t="s">
        <v>1</v>
      </c>
      <c r="L348" s="43"/>
      <c r="M348" s="269" t="s">
        <v>1</v>
      </c>
      <c r="N348" s="270" t="s">
        <v>44</v>
      </c>
      <c r="O348" s="271"/>
      <c r="P348" s="272">
        <f>O348*H348</f>
        <v>0</v>
      </c>
      <c r="Q348" s="272">
        <v>0</v>
      </c>
      <c r="R348" s="272">
        <f>Q348*H348</f>
        <v>0</v>
      </c>
      <c r="S348" s="272">
        <v>0</v>
      </c>
      <c r="T348" s="273">
        <f>S348*H348</f>
        <v>0</v>
      </c>
      <c r="U348" s="37"/>
      <c r="V348" s="37"/>
      <c r="W348" s="37"/>
      <c r="X348" s="37"/>
      <c r="Y348" s="37"/>
      <c r="Z348" s="37"/>
      <c r="AA348" s="37"/>
      <c r="AB348" s="37"/>
      <c r="AC348" s="37"/>
      <c r="AD348" s="37"/>
      <c r="AE348" s="37"/>
      <c r="AR348" s="228" t="s">
        <v>746</v>
      </c>
      <c r="AT348" s="228" t="s">
        <v>148</v>
      </c>
      <c r="AU348" s="228" t="s">
        <v>153</v>
      </c>
      <c r="AY348" s="16" t="s">
        <v>145</v>
      </c>
      <c r="BE348" s="229">
        <f>IF(N348="základní",J348,0)</f>
        <v>0</v>
      </c>
      <c r="BF348" s="229">
        <f>IF(N348="snížená",J348,0)</f>
        <v>0</v>
      </c>
      <c r="BG348" s="229">
        <f>IF(N348="zákl. přenesená",J348,0)</f>
        <v>0</v>
      </c>
      <c r="BH348" s="229">
        <f>IF(N348="sníž. přenesená",J348,0)</f>
        <v>0</v>
      </c>
      <c r="BI348" s="229">
        <f>IF(N348="nulová",J348,0)</f>
        <v>0</v>
      </c>
      <c r="BJ348" s="16" t="s">
        <v>153</v>
      </c>
      <c r="BK348" s="229">
        <f>ROUND(I348*H348,2)</f>
        <v>0</v>
      </c>
      <c r="BL348" s="16" t="s">
        <v>746</v>
      </c>
      <c r="BM348" s="228" t="s">
        <v>753</v>
      </c>
    </row>
    <row r="349" s="2" customFormat="1" ht="6.96" customHeight="1">
      <c r="A349" s="37"/>
      <c r="B349" s="65"/>
      <c r="C349" s="66"/>
      <c r="D349" s="66"/>
      <c r="E349" s="66"/>
      <c r="F349" s="66"/>
      <c r="G349" s="66"/>
      <c r="H349" s="66"/>
      <c r="I349" s="66"/>
      <c r="J349" s="66"/>
      <c r="K349" s="66"/>
      <c r="L349" s="43"/>
      <c r="M349" s="37"/>
      <c r="O349" s="37"/>
      <c r="P349" s="37"/>
      <c r="Q349" s="37"/>
      <c r="R349" s="37"/>
      <c r="S349" s="37"/>
      <c r="T349" s="37"/>
      <c r="U349" s="37"/>
      <c r="V349" s="37"/>
      <c r="W349" s="37"/>
      <c r="X349" s="37"/>
      <c r="Y349" s="37"/>
      <c r="Z349" s="37"/>
      <c r="AA349" s="37"/>
      <c r="AB349" s="37"/>
      <c r="AC349" s="37"/>
      <c r="AD349" s="37"/>
      <c r="AE349" s="37"/>
    </row>
  </sheetData>
  <sheetProtection sheet="1" autoFilter="0" formatColumns="0" formatRows="0" objects="1" scenarios="1" spinCount="100000" saltValue="4xIHbjBsennpMI77f+MO8dRWaAEPRkRyp1L8YA/e8tPhi6Dgq3zOWEGTDUY+BmP4PT+IT7Q/xVhLzKq5JLXYBQ==" hashValue="ls+ApED2rnxhoJZJrhURHfgMq0gdlyjCHwdrMb8SbDEImaidvjzAe9C4X+2lzkkUPJ2CLusZvaUORRhnhtfrnw==" algorithmName="SHA-512" password="CC35"/>
  <autoFilter ref="C143:K348"/>
  <mergeCells count="9">
    <mergeCell ref="E7:H7"/>
    <mergeCell ref="E9:H9"/>
    <mergeCell ref="E18:H18"/>
    <mergeCell ref="E27:H27"/>
    <mergeCell ref="E85:H85"/>
    <mergeCell ref="E87:H87"/>
    <mergeCell ref="E134:H134"/>
    <mergeCell ref="E136:H136"/>
    <mergeCell ref="L2:V2"/>
  </mergeCells>
  <hyperlinks>
    <hyperlink ref="F200" r:id="rId1" display="https://podminky.urs.cz/item/CS_URS_2025_02/722181211"/>
    <hyperlink ref="F207" r:id="rId2" display="https://podminky.urs.cz/item/CS_URS_2025_02/725112022"/>
    <hyperlink ref="F210" r:id="rId3" display="https://podminky.urs.cz/item/CS_URS_2025_02/725212213"/>
    <hyperlink ref="F212" r:id="rId4" display="https://podminky.urs.cz/item/CS_URS_2025_02/725241513"/>
    <hyperlink ref="F214" r:id="rId5" display="https://podminky.urs.cz/item/CS_URS_2025_02/725244724"/>
    <hyperlink ref="F220" r:id="rId6" display="https://podminky.urs.cz/item/CS_URS_2025_02/725822613"/>
    <hyperlink ref="F222" r:id="rId7" display="https://podminky.urs.cz/item/CS_URS_2025_02/725841333"/>
    <hyperlink ref="F294" r:id="rId8" display="https://podminky.urs.cz/item/CS_URS_2025_02/771591112"/>
    <hyperlink ref="F300" r:id="rId9" display="https://podminky.urs.cz/item/CS_URS_2025_02/771591241"/>
    <hyperlink ref="F302" r:id="rId10" display="https://podminky.urs.cz/item/CS_URS_2025_02/771591264"/>
    <hyperlink ref="F322" r:id="rId11" display="https://podminky.urs.cz/item/CS_URS_2025_02/781131112"/>
  </hyperlinks>
  <pageMargins left="0.39375" right="0.39375" top="0.39375" bottom="0.39375" header="0" footer="0"/>
  <pageSetup paperSize="9" orientation="portrait" blackAndWhite="1" fitToHeight="100"/>
  <headerFooter>
    <oddFooter>&amp;CStrana &amp;P z &amp;N</oddFooter>
  </headerFooter>
  <drawing r:id="rId12"/>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89</v>
      </c>
    </row>
    <row r="3" s="1" customFormat="1" ht="6.96" customHeight="1">
      <c r="B3" s="135"/>
      <c r="C3" s="136"/>
      <c r="D3" s="136"/>
      <c r="E3" s="136"/>
      <c r="F3" s="136"/>
      <c r="G3" s="136"/>
      <c r="H3" s="136"/>
      <c r="I3" s="136"/>
      <c r="J3" s="136"/>
      <c r="K3" s="136"/>
      <c r="L3" s="19"/>
      <c r="AT3" s="16" t="s">
        <v>85</v>
      </c>
    </row>
    <row r="4" s="1" customFormat="1" ht="24.96" customHeight="1">
      <c r="B4" s="19"/>
      <c r="D4" s="137" t="s">
        <v>93</v>
      </c>
      <c r="L4" s="19"/>
      <c r="M4" s="138" t="s">
        <v>10</v>
      </c>
      <c r="AT4" s="16" t="s">
        <v>4</v>
      </c>
    </row>
    <row r="5" s="1" customFormat="1" ht="6.96" customHeight="1">
      <c r="B5" s="19"/>
      <c r="L5" s="19"/>
    </row>
    <row r="6" s="1" customFormat="1" ht="12" customHeight="1">
      <c r="B6" s="19"/>
      <c r="D6" s="139" t="s">
        <v>16</v>
      </c>
      <c r="L6" s="19"/>
    </row>
    <row r="7" s="1" customFormat="1" ht="16.5" customHeight="1">
      <c r="B7" s="19"/>
      <c r="E7" s="140" t="str">
        <f>'Rekapitulace stavby'!K6</f>
        <v>Rekonstrukce bytu ul. Hlavní 800/67</v>
      </c>
      <c r="F7" s="139"/>
      <c r="G7" s="139"/>
      <c r="H7" s="139"/>
      <c r="L7" s="19"/>
    </row>
    <row r="8" s="2" customFormat="1" ht="12" customHeight="1">
      <c r="A8" s="37"/>
      <c r="B8" s="43"/>
      <c r="C8" s="37"/>
      <c r="D8" s="139" t="s">
        <v>94</v>
      </c>
      <c r="E8" s="37"/>
      <c r="F8" s="37"/>
      <c r="G8" s="37"/>
      <c r="H8" s="37"/>
      <c r="I8" s="37"/>
      <c r="J8" s="37"/>
      <c r="K8" s="37"/>
      <c r="L8" s="62"/>
      <c r="S8" s="37"/>
      <c r="T8" s="37"/>
      <c r="U8" s="37"/>
      <c r="V8" s="37"/>
      <c r="W8" s="37"/>
      <c r="X8" s="37"/>
      <c r="Y8" s="37"/>
      <c r="Z8" s="37"/>
      <c r="AA8" s="37"/>
      <c r="AB8" s="37"/>
      <c r="AC8" s="37"/>
      <c r="AD8" s="37"/>
      <c r="AE8" s="37"/>
    </row>
    <row r="9" s="2" customFormat="1" ht="16.5" customHeight="1">
      <c r="A9" s="37"/>
      <c r="B9" s="43"/>
      <c r="C9" s="37"/>
      <c r="D9" s="37"/>
      <c r="E9" s="141" t="s">
        <v>754</v>
      </c>
      <c r="F9" s="37"/>
      <c r="G9" s="37"/>
      <c r="H9" s="37"/>
      <c r="I9" s="37"/>
      <c r="J9" s="37"/>
      <c r="K9" s="37"/>
      <c r="L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62"/>
      <c r="S10" s="37"/>
      <c r="T10" s="37"/>
      <c r="U10" s="37"/>
      <c r="V10" s="37"/>
      <c r="W10" s="37"/>
      <c r="X10" s="37"/>
      <c r="Y10" s="37"/>
      <c r="Z10" s="37"/>
      <c r="AA10" s="37"/>
      <c r="AB10" s="37"/>
      <c r="AC10" s="37"/>
      <c r="AD10" s="37"/>
      <c r="AE10" s="37"/>
    </row>
    <row r="11" s="2" customFormat="1" ht="12" customHeight="1">
      <c r="A11" s="37"/>
      <c r="B11" s="43"/>
      <c r="C11" s="37"/>
      <c r="D11" s="139" t="s">
        <v>18</v>
      </c>
      <c r="E11" s="37"/>
      <c r="F11" s="142" t="s">
        <v>1</v>
      </c>
      <c r="G11" s="37"/>
      <c r="H11" s="37"/>
      <c r="I11" s="139" t="s">
        <v>19</v>
      </c>
      <c r="J11" s="142" t="s">
        <v>1</v>
      </c>
      <c r="K11" s="37"/>
      <c r="L11" s="62"/>
      <c r="S11" s="37"/>
      <c r="T11" s="37"/>
      <c r="U11" s="37"/>
      <c r="V11" s="37"/>
      <c r="W11" s="37"/>
      <c r="X11" s="37"/>
      <c r="Y11" s="37"/>
      <c r="Z11" s="37"/>
      <c r="AA11" s="37"/>
      <c r="AB11" s="37"/>
      <c r="AC11" s="37"/>
      <c r="AD11" s="37"/>
      <c r="AE11" s="37"/>
    </row>
    <row r="12" s="2" customFormat="1" ht="12" customHeight="1">
      <c r="A12" s="37"/>
      <c r="B12" s="43"/>
      <c r="C12" s="37"/>
      <c r="D12" s="139" t="s">
        <v>20</v>
      </c>
      <c r="E12" s="37"/>
      <c r="F12" s="142" t="s">
        <v>33</v>
      </c>
      <c r="G12" s="37"/>
      <c r="H12" s="37"/>
      <c r="I12" s="139" t="s">
        <v>22</v>
      </c>
      <c r="J12" s="143" t="str">
        <f>'Rekapitulace stavby'!AN8</f>
        <v>7. 1. 2025</v>
      </c>
      <c r="K12" s="37"/>
      <c r="L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62"/>
      <c r="S13" s="37"/>
      <c r="T13" s="37"/>
      <c r="U13" s="37"/>
      <c r="V13" s="37"/>
      <c r="W13" s="37"/>
      <c r="X13" s="37"/>
      <c r="Y13" s="37"/>
      <c r="Z13" s="37"/>
      <c r="AA13" s="37"/>
      <c r="AB13" s="37"/>
      <c r="AC13" s="37"/>
      <c r="AD13" s="37"/>
      <c r="AE13" s="37"/>
    </row>
    <row r="14" s="2" customFormat="1" ht="12" customHeight="1">
      <c r="A14" s="37"/>
      <c r="B14" s="43"/>
      <c r="C14" s="37"/>
      <c r="D14" s="139" t="s">
        <v>24</v>
      </c>
      <c r="E14" s="37"/>
      <c r="F14" s="37"/>
      <c r="G14" s="37"/>
      <c r="H14" s="37"/>
      <c r="I14" s="139" t="s">
        <v>25</v>
      </c>
      <c r="J14" s="142" t="str">
        <f>IF('Rekapitulace stavby'!AN10="","",'Rekapitulace stavby'!AN10)</f>
        <v>00254843</v>
      </c>
      <c r="K14" s="37"/>
      <c r="L14" s="62"/>
      <c r="S14" s="37"/>
      <c r="T14" s="37"/>
      <c r="U14" s="37"/>
      <c r="V14" s="37"/>
      <c r="W14" s="37"/>
      <c r="X14" s="37"/>
      <c r="Y14" s="37"/>
      <c r="Z14" s="37"/>
      <c r="AA14" s="37"/>
      <c r="AB14" s="37"/>
      <c r="AC14" s="37"/>
      <c r="AD14" s="37"/>
      <c r="AE14" s="37"/>
    </row>
    <row r="15" s="2" customFormat="1" ht="18" customHeight="1">
      <c r="A15" s="37"/>
      <c r="B15" s="43"/>
      <c r="C15" s="37"/>
      <c r="D15" s="37"/>
      <c r="E15" s="142" t="str">
        <f>IF('Rekapitulace stavby'!E11="","",'Rekapitulace stavby'!E11)</f>
        <v>Městský úřad Ostrov</v>
      </c>
      <c r="F15" s="37"/>
      <c r="G15" s="37"/>
      <c r="H15" s="37"/>
      <c r="I15" s="139" t="s">
        <v>28</v>
      </c>
      <c r="J15" s="142" t="str">
        <f>IF('Rekapitulace stavby'!AN11="","",'Rekapitulace stavby'!AN11)</f>
        <v>CZ00254843</v>
      </c>
      <c r="K15" s="37"/>
      <c r="L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62"/>
      <c r="S16" s="37"/>
      <c r="T16" s="37"/>
      <c r="U16" s="37"/>
      <c r="V16" s="37"/>
      <c r="W16" s="37"/>
      <c r="X16" s="37"/>
      <c r="Y16" s="37"/>
      <c r="Z16" s="37"/>
      <c r="AA16" s="37"/>
      <c r="AB16" s="37"/>
      <c r="AC16" s="37"/>
      <c r="AD16" s="37"/>
      <c r="AE16" s="37"/>
    </row>
    <row r="17" s="2" customFormat="1" ht="12" customHeight="1">
      <c r="A17" s="37"/>
      <c r="B17" s="43"/>
      <c r="C17" s="37"/>
      <c r="D17" s="139" t="s">
        <v>30</v>
      </c>
      <c r="E17" s="37"/>
      <c r="F17" s="37"/>
      <c r="G17" s="37"/>
      <c r="H17" s="37"/>
      <c r="I17" s="139" t="s">
        <v>25</v>
      </c>
      <c r="J17" s="32" t="str">
        <f>'Rekapitulace stavby'!AN13</f>
        <v>Vyplň údaj</v>
      </c>
      <c r="K17" s="37"/>
      <c r="L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2"/>
      <c r="G18" s="142"/>
      <c r="H18" s="142"/>
      <c r="I18" s="139" t="s">
        <v>28</v>
      </c>
      <c r="J18" s="32" t="str">
        <f>'Rekapitulace stavby'!AN14</f>
        <v>Vyplň údaj</v>
      </c>
      <c r="K18" s="37"/>
      <c r="L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62"/>
      <c r="S19" s="37"/>
      <c r="T19" s="37"/>
      <c r="U19" s="37"/>
      <c r="V19" s="37"/>
      <c r="W19" s="37"/>
      <c r="X19" s="37"/>
      <c r="Y19" s="37"/>
      <c r="Z19" s="37"/>
      <c r="AA19" s="37"/>
      <c r="AB19" s="37"/>
      <c r="AC19" s="37"/>
      <c r="AD19" s="37"/>
      <c r="AE19" s="37"/>
    </row>
    <row r="20" s="2" customFormat="1" ht="12" customHeight="1">
      <c r="A20" s="37"/>
      <c r="B20" s="43"/>
      <c r="C20" s="37"/>
      <c r="D20" s="139" t="s">
        <v>32</v>
      </c>
      <c r="E20" s="37"/>
      <c r="F20" s="37"/>
      <c r="G20" s="37"/>
      <c r="H20" s="37"/>
      <c r="I20" s="139" t="s">
        <v>25</v>
      </c>
      <c r="J20" s="142" t="str">
        <f>IF('Rekapitulace stavby'!AN16="","",'Rekapitulace stavby'!AN16)</f>
        <v/>
      </c>
      <c r="K20" s="37"/>
      <c r="L20" s="62"/>
      <c r="S20" s="37"/>
      <c r="T20" s="37"/>
      <c r="U20" s="37"/>
      <c r="V20" s="37"/>
      <c r="W20" s="37"/>
      <c r="X20" s="37"/>
      <c r="Y20" s="37"/>
      <c r="Z20" s="37"/>
      <c r="AA20" s="37"/>
      <c r="AB20" s="37"/>
      <c r="AC20" s="37"/>
      <c r="AD20" s="37"/>
      <c r="AE20" s="37"/>
    </row>
    <row r="21" s="2" customFormat="1" ht="18" customHeight="1">
      <c r="A21" s="37"/>
      <c r="B21" s="43"/>
      <c r="C21" s="37"/>
      <c r="D21" s="37"/>
      <c r="E21" s="142" t="str">
        <f>IF('Rekapitulace stavby'!E17="","",'Rekapitulace stavby'!E17)</f>
        <v xml:space="preserve"> </v>
      </c>
      <c r="F21" s="37"/>
      <c r="G21" s="37"/>
      <c r="H21" s="37"/>
      <c r="I21" s="139" t="s">
        <v>28</v>
      </c>
      <c r="J21" s="142" t="str">
        <f>IF('Rekapitulace stavby'!AN17="","",'Rekapitulace stavby'!AN17)</f>
        <v/>
      </c>
      <c r="K21" s="37"/>
      <c r="L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62"/>
      <c r="S22" s="37"/>
      <c r="T22" s="37"/>
      <c r="U22" s="37"/>
      <c r="V22" s="37"/>
      <c r="W22" s="37"/>
      <c r="X22" s="37"/>
      <c r="Y22" s="37"/>
      <c r="Z22" s="37"/>
      <c r="AA22" s="37"/>
      <c r="AB22" s="37"/>
      <c r="AC22" s="37"/>
      <c r="AD22" s="37"/>
      <c r="AE22" s="37"/>
    </row>
    <row r="23" s="2" customFormat="1" ht="12" customHeight="1">
      <c r="A23" s="37"/>
      <c r="B23" s="43"/>
      <c r="C23" s="37"/>
      <c r="D23" s="139" t="s">
        <v>35</v>
      </c>
      <c r="E23" s="37"/>
      <c r="F23" s="37"/>
      <c r="G23" s="37"/>
      <c r="H23" s="37"/>
      <c r="I23" s="139" t="s">
        <v>25</v>
      </c>
      <c r="J23" s="142" t="str">
        <f>IF('Rekapitulace stavby'!AN19="","",'Rekapitulace stavby'!AN19)</f>
        <v/>
      </c>
      <c r="K23" s="37"/>
      <c r="L23" s="62"/>
      <c r="S23" s="37"/>
      <c r="T23" s="37"/>
      <c r="U23" s="37"/>
      <c r="V23" s="37"/>
      <c r="W23" s="37"/>
      <c r="X23" s="37"/>
      <c r="Y23" s="37"/>
      <c r="Z23" s="37"/>
      <c r="AA23" s="37"/>
      <c r="AB23" s="37"/>
      <c r="AC23" s="37"/>
      <c r="AD23" s="37"/>
      <c r="AE23" s="37"/>
    </row>
    <row r="24" s="2" customFormat="1" ht="18" customHeight="1">
      <c r="A24" s="37"/>
      <c r="B24" s="43"/>
      <c r="C24" s="37"/>
      <c r="D24" s="37"/>
      <c r="E24" s="142" t="str">
        <f>IF('Rekapitulace stavby'!E20="","",'Rekapitulace stavby'!E20)</f>
        <v xml:space="preserve"> </v>
      </c>
      <c r="F24" s="37"/>
      <c r="G24" s="37"/>
      <c r="H24" s="37"/>
      <c r="I24" s="139" t="s">
        <v>28</v>
      </c>
      <c r="J24" s="142" t="str">
        <f>IF('Rekapitulace stavby'!AN20="","",'Rekapitulace stavby'!AN20)</f>
        <v/>
      </c>
      <c r="K24" s="37"/>
      <c r="L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62"/>
      <c r="S25" s="37"/>
      <c r="T25" s="37"/>
      <c r="U25" s="37"/>
      <c r="V25" s="37"/>
      <c r="W25" s="37"/>
      <c r="X25" s="37"/>
      <c r="Y25" s="37"/>
      <c r="Z25" s="37"/>
      <c r="AA25" s="37"/>
      <c r="AB25" s="37"/>
      <c r="AC25" s="37"/>
      <c r="AD25" s="37"/>
      <c r="AE25" s="37"/>
    </row>
    <row r="26" s="2" customFormat="1" ht="12" customHeight="1">
      <c r="A26" s="37"/>
      <c r="B26" s="43"/>
      <c r="C26" s="37"/>
      <c r="D26" s="139" t="s">
        <v>36</v>
      </c>
      <c r="E26" s="37"/>
      <c r="F26" s="37"/>
      <c r="G26" s="37"/>
      <c r="H26" s="37"/>
      <c r="I26" s="37"/>
      <c r="J26" s="37"/>
      <c r="K26" s="37"/>
      <c r="L26" s="62"/>
      <c r="S26" s="37"/>
      <c r="T26" s="37"/>
      <c r="U26" s="37"/>
      <c r="V26" s="37"/>
      <c r="W26" s="37"/>
      <c r="X26" s="37"/>
      <c r="Y26" s="37"/>
      <c r="Z26" s="37"/>
      <c r="AA26" s="37"/>
      <c r="AB26" s="37"/>
      <c r="AC26" s="37"/>
      <c r="AD26" s="37"/>
      <c r="AE26" s="37"/>
    </row>
    <row r="27" s="8" customFormat="1" ht="16.5" customHeight="1">
      <c r="A27" s="144"/>
      <c r="B27" s="145"/>
      <c r="C27" s="144"/>
      <c r="D27" s="144"/>
      <c r="E27" s="146" t="s">
        <v>1</v>
      </c>
      <c r="F27" s="146"/>
      <c r="G27" s="146"/>
      <c r="H27" s="146"/>
      <c r="I27" s="144"/>
      <c r="J27" s="144"/>
      <c r="K27" s="144"/>
      <c r="L27" s="147"/>
      <c r="S27" s="144"/>
      <c r="T27" s="144"/>
      <c r="U27" s="144"/>
      <c r="V27" s="144"/>
      <c r="W27" s="144"/>
      <c r="X27" s="144"/>
      <c r="Y27" s="144"/>
      <c r="Z27" s="144"/>
      <c r="AA27" s="144"/>
      <c r="AB27" s="144"/>
      <c r="AC27" s="144"/>
      <c r="AD27" s="144"/>
      <c r="AE27" s="144"/>
    </row>
    <row r="28" s="2" customFormat="1" ht="6.96" customHeight="1">
      <c r="A28" s="37"/>
      <c r="B28" s="43"/>
      <c r="C28" s="37"/>
      <c r="D28" s="37"/>
      <c r="E28" s="37"/>
      <c r="F28" s="37"/>
      <c r="G28" s="37"/>
      <c r="H28" s="37"/>
      <c r="I28" s="37"/>
      <c r="J28" s="37"/>
      <c r="K28" s="37"/>
      <c r="L28" s="62"/>
      <c r="S28" s="37"/>
      <c r="T28" s="37"/>
      <c r="U28" s="37"/>
      <c r="V28" s="37"/>
      <c r="W28" s="37"/>
      <c r="X28" s="37"/>
      <c r="Y28" s="37"/>
      <c r="Z28" s="37"/>
      <c r="AA28" s="37"/>
      <c r="AB28" s="37"/>
      <c r="AC28" s="37"/>
      <c r="AD28" s="37"/>
      <c r="AE28" s="37"/>
    </row>
    <row r="29" s="2" customFormat="1" ht="6.96" customHeight="1">
      <c r="A29" s="37"/>
      <c r="B29" s="43"/>
      <c r="C29" s="37"/>
      <c r="D29" s="148"/>
      <c r="E29" s="148"/>
      <c r="F29" s="148"/>
      <c r="G29" s="148"/>
      <c r="H29" s="148"/>
      <c r="I29" s="148"/>
      <c r="J29" s="148"/>
      <c r="K29" s="148"/>
      <c r="L29" s="62"/>
      <c r="S29" s="37"/>
      <c r="T29" s="37"/>
      <c r="U29" s="37"/>
      <c r="V29" s="37"/>
      <c r="W29" s="37"/>
      <c r="X29" s="37"/>
      <c r="Y29" s="37"/>
      <c r="Z29" s="37"/>
      <c r="AA29" s="37"/>
      <c r="AB29" s="37"/>
      <c r="AC29" s="37"/>
      <c r="AD29" s="37"/>
      <c r="AE29" s="37"/>
    </row>
    <row r="30" s="2" customFormat="1" ht="25.44" customHeight="1">
      <c r="A30" s="37"/>
      <c r="B30" s="43"/>
      <c r="C30" s="37"/>
      <c r="D30" s="149" t="s">
        <v>38</v>
      </c>
      <c r="E30" s="37"/>
      <c r="F30" s="37"/>
      <c r="G30" s="37"/>
      <c r="H30" s="37"/>
      <c r="I30" s="37"/>
      <c r="J30" s="150">
        <f>ROUND(J133, 2)</f>
        <v>0</v>
      </c>
      <c r="K30" s="37"/>
      <c r="L30" s="62"/>
      <c r="S30" s="37"/>
      <c r="T30" s="37"/>
      <c r="U30" s="37"/>
      <c r="V30" s="37"/>
      <c r="W30" s="37"/>
      <c r="X30" s="37"/>
      <c r="Y30" s="37"/>
      <c r="Z30" s="37"/>
      <c r="AA30" s="37"/>
      <c r="AB30" s="37"/>
      <c r="AC30" s="37"/>
      <c r="AD30" s="37"/>
      <c r="AE30" s="37"/>
    </row>
    <row r="31" s="2" customFormat="1" ht="6.96" customHeight="1">
      <c r="A31" s="37"/>
      <c r="B31" s="43"/>
      <c r="C31" s="37"/>
      <c r="D31" s="148"/>
      <c r="E31" s="148"/>
      <c r="F31" s="148"/>
      <c r="G31" s="148"/>
      <c r="H31" s="148"/>
      <c r="I31" s="148"/>
      <c r="J31" s="148"/>
      <c r="K31" s="148"/>
      <c r="L31" s="62"/>
      <c r="S31" s="37"/>
      <c r="T31" s="37"/>
      <c r="U31" s="37"/>
      <c r="V31" s="37"/>
      <c r="W31" s="37"/>
      <c r="X31" s="37"/>
      <c r="Y31" s="37"/>
      <c r="Z31" s="37"/>
      <c r="AA31" s="37"/>
      <c r="AB31" s="37"/>
      <c r="AC31" s="37"/>
      <c r="AD31" s="37"/>
      <c r="AE31" s="37"/>
    </row>
    <row r="32" s="2" customFormat="1" ht="14.4" customHeight="1">
      <c r="A32" s="37"/>
      <c r="B32" s="43"/>
      <c r="C32" s="37"/>
      <c r="D32" s="37"/>
      <c r="E32" s="37"/>
      <c r="F32" s="151" t="s">
        <v>40</v>
      </c>
      <c r="G32" s="37"/>
      <c r="H32" s="37"/>
      <c r="I32" s="151" t="s">
        <v>39</v>
      </c>
      <c r="J32" s="151" t="s">
        <v>41</v>
      </c>
      <c r="K32" s="37"/>
      <c r="L32" s="62"/>
      <c r="S32" s="37"/>
      <c r="T32" s="37"/>
      <c r="U32" s="37"/>
      <c r="V32" s="37"/>
      <c r="W32" s="37"/>
      <c r="X32" s="37"/>
      <c r="Y32" s="37"/>
      <c r="Z32" s="37"/>
      <c r="AA32" s="37"/>
      <c r="AB32" s="37"/>
      <c r="AC32" s="37"/>
      <c r="AD32" s="37"/>
      <c r="AE32" s="37"/>
    </row>
    <row r="33" s="2" customFormat="1" ht="14.4" customHeight="1">
      <c r="A33" s="37"/>
      <c r="B33" s="43"/>
      <c r="C33" s="37"/>
      <c r="D33" s="152" t="s">
        <v>42</v>
      </c>
      <c r="E33" s="139" t="s">
        <v>43</v>
      </c>
      <c r="F33" s="153">
        <f>ROUND((SUM(BE133:BE214)),  2)</f>
        <v>0</v>
      </c>
      <c r="G33" s="37"/>
      <c r="H33" s="37"/>
      <c r="I33" s="154">
        <v>0.20999999999999999</v>
      </c>
      <c r="J33" s="153">
        <f>ROUND(((SUM(BE133:BE214))*I33),  2)</f>
        <v>0</v>
      </c>
      <c r="K33" s="37"/>
      <c r="L33" s="62"/>
      <c r="S33" s="37"/>
      <c r="T33" s="37"/>
      <c r="U33" s="37"/>
      <c r="V33" s="37"/>
      <c r="W33" s="37"/>
      <c r="X33" s="37"/>
      <c r="Y33" s="37"/>
      <c r="Z33" s="37"/>
      <c r="AA33" s="37"/>
      <c r="AB33" s="37"/>
      <c r="AC33" s="37"/>
      <c r="AD33" s="37"/>
      <c r="AE33" s="37"/>
    </row>
    <row r="34" s="2" customFormat="1" ht="14.4" customHeight="1">
      <c r="A34" s="37"/>
      <c r="B34" s="43"/>
      <c r="C34" s="37"/>
      <c r="D34" s="37"/>
      <c r="E34" s="139" t="s">
        <v>44</v>
      </c>
      <c r="F34" s="153">
        <f>ROUND((SUM(BF133:BF214)),  2)</f>
        <v>0</v>
      </c>
      <c r="G34" s="37"/>
      <c r="H34" s="37"/>
      <c r="I34" s="154">
        <v>0.12</v>
      </c>
      <c r="J34" s="153">
        <f>ROUND(((SUM(BF133:BF214))*I34),  2)</f>
        <v>0</v>
      </c>
      <c r="K34" s="37"/>
      <c r="L34" s="62"/>
      <c r="S34" s="37"/>
      <c r="T34" s="37"/>
      <c r="U34" s="37"/>
      <c r="V34" s="37"/>
      <c r="W34" s="37"/>
      <c r="X34" s="37"/>
      <c r="Y34" s="37"/>
      <c r="Z34" s="37"/>
      <c r="AA34" s="37"/>
      <c r="AB34" s="37"/>
      <c r="AC34" s="37"/>
      <c r="AD34" s="37"/>
      <c r="AE34" s="37"/>
    </row>
    <row r="35" hidden="1" s="2" customFormat="1" ht="14.4" customHeight="1">
      <c r="A35" s="37"/>
      <c r="B35" s="43"/>
      <c r="C35" s="37"/>
      <c r="D35" s="37"/>
      <c r="E35" s="139" t="s">
        <v>45</v>
      </c>
      <c r="F35" s="153">
        <f>ROUND((SUM(BG133:BG214)),  2)</f>
        <v>0</v>
      </c>
      <c r="G35" s="37"/>
      <c r="H35" s="37"/>
      <c r="I35" s="154">
        <v>0.20999999999999999</v>
      </c>
      <c r="J35" s="153">
        <f>0</f>
        <v>0</v>
      </c>
      <c r="K35" s="37"/>
      <c r="L35" s="62"/>
      <c r="S35" s="37"/>
      <c r="T35" s="37"/>
      <c r="U35" s="37"/>
      <c r="V35" s="37"/>
      <c r="W35" s="37"/>
      <c r="X35" s="37"/>
      <c r="Y35" s="37"/>
      <c r="Z35" s="37"/>
      <c r="AA35" s="37"/>
      <c r="AB35" s="37"/>
      <c r="AC35" s="37"/>
      <c r="AD35" s="37"/>
      <c r="AE35" s="37"/>
    </row>
    <row r="36" hidden="1" s="2" customFormat="1" ht="14.4" customHeight="1">
      <c r="A36" s="37"/>
      <c r="B36" s="43"/>
      <c r="C36" s="37"/>
      <c r="D36" s="37"/>
      <c r="E36" s="139" t="s">
        <v>46</v>
      </c>
      <c r="F36" s="153">
        <f>ROUND((SUM(BH133:BH214)),  2)</f>
        <v>0</v>
      </c>
      <c r="G36" s="37"/>
      <c r="H36" s="37"/>
      <c r="I36" s="154">
        <v>0.12</v>
      </c>
      <c r="J36" s="153">
        <f>0</f>
        <v>0</v>
      </c>
      <c r="K36" s="37"/>
      <c r="L36" s="62"/>
      <c r="S36" s="37"/>
      <c r="T36" s="37"/>
      <c r="U36" s="37"/>
      <c r="V36" s="37"/>
      <c r="W36" s="37"/>
      <c r="X36" s="37"/>
      <c r="Y36" s="37"/>
      <c r="Z36" s="37"/>
      <c r="AA36" s="37"/>
      <c r="AB36" s="37"/>
      <c r="AC36" s="37"/>
      <c r="AD36" s="37"/>
      <c r="AE36" s="37"/>
    </row>
    <row r="37" hidden="1" s="2" customFormat="1" ht="14.4" customHeight="1">
      <c r="A37" s="37"/>
      <c r="B37" s="43"/>
      <c r="C37" s="37"/>
      <c r="D37" s="37"/>
      <c r="E37" s="139" t="s">
        <v>47</v>
      </c>
      <c r="F37" s="153">
        <f>ROUND((SUM(BI133:BI214)),  2)</f>
        <v>0</v>
      </c>
      <c r="G37" s="37"/>
      <c r="H37" s="37"/>
      <c r="I37" s="154">
        <v>0</v>
      </c>
      <c r="J37" s="153">
        <f>0</f>
        <v>0</v>
      </c>
      <c r="K37" s="37"/>
      <c r="L37" s="62"/>
      <c r="S37" s="37"/>
      <c r="T37" s="37"/>
      <c r="U37" s="37"/>
      <c r="V37" s="37"/>
      <c r="W37" s="37"/>
      <c r="X37" s="37"/>
      <c r="Y37" s="37"/>
      <c r="Z37" s="37"/>
      <c r="AA37" s="37"/>
      <c r="AB37" s="37"/>
      <c r="AC37" s="37"/>
      <c r="AD37" s="37"/>
      <c r="AE37" s="37"/>
    </row>
    <row r="38" s="2" customFormat="1" ht="6.96" customHeight="1">
      <c r="A38" s="37"/>
      <c r="B38" s="43"/>
      <c r="C38" s="37"/>
      <c r="D38" s="37"/>
      <c r="E38" s="37"/>
      <c r="F38" s="37"/>
      <c r="G38" s="37"/>
      <c r="H38" s="37"/>
      <c r="I38" s="37"/>
      <c r="J38" s="37"/>
      <c r="K38" s="37"/>
      <c r="L38" s="62"/>
      <c r="S38" s="37"/>
      <c r="T38" s="37"/>
      <c r="U38" s="37"/>
      <c r="V38" s="37"/>
      <c r="W38" s="37"/>
      <c r="X38" s="37"/>
      <c r="Y38" s="37"/>
      <c r="Z38" s="37"/>
      <c r="AA38" s="37"/>
      <c r="AB38" s="37"/>
      <c r="AC38" s="37"/>
      <c r="AD38" s="37"/>
      <c r="AE38" s="37"/>
    </row>
    <row r="39" s="2" customFormat="1" ht="25.44" customHeight="1">
      <c r="A39" s="37"/>
      <c r="B39" s="43"/>
      <c r="C39" s="155"/>
      <c r="D39" s="156" t="s">
        <v>48</v>
      </c>
      <c r="E39" s="157"/>
      <c r="F39" s="157"/>
      <c r="G39" s="158" t="s">
        <v>49</v>
      </c>
      <c r="H39" s="159" t="s">
        <v>50</v>
      </c>
      <c r="I39" s="157"/>
      <c r="J39" s="160">
        <f>SUM(J30:J37)</f>
        <v>0</v>
      </c>
      <c r="K39" s="161"/>
      <c r="L39" s="62"/>
      <c r="S39" s="37"/>
      <c r="T39" s="37"/>
      <c r="U39" s="37"/>
      <c r="V39" s="37"/>
      <c r="W39" s="37"/>
      <c r="X39" s="37"/>
      <c r="Y39" s="37"/>
      <c r="Z39" s="37"/>
      <c r="AA39" s="37"/>
      <c r="AB39" s="37"/>
      <c r="AC39" s="37"/>
      <c r="AD39" s="37"/>
      <c r="AE39" s="37"/>
    </row>
    <row r="40" s="2" customFormat="1" ht="14.4" customHeight="1">
      <c r="A40" s="37"/>
      <c r="B40" s="43"/>
      <c r="C40" s="37"/>
      <c r="D40" s="37"/>
      <c r="E40" s="37"/>
      <c r="F40" s="37"/>
      <c r="G40" s="37"/>
      <c r="H40" s="37"/>
      <c r="I40" s="37"/>
      <c r="J40" s="37"/>
      <c r="K40" s="37"/>
      <c r="L40" s="62"/>
      <c r="S40" s="37"/>
      <c r="T40" s="37"/>
      <c r="U40" s="37"/>
      <c r="V40" s="37"/>
      <c r="W40" s="37"/>
      <c r="X40" s="37"/>
      <c r="Y40" s="37"/>
      <c r="Z40" s="37"/>
      <c r="AA40" s="37"/>
      <c r="AB40" s="37"/>
      <c r="AC40" s="37"/>
      <c r="AD40" s="37"/>
      <c r="AE40" s="37"/>
    </row>
    <row r="41" s="1" customFormat="1" ht="14.4" customHeight="1">
      <c r="B41" s="19"/>
      <c r="L41" s="19"/>
    </row>
    <row r="42" s="1" customFormat="1" ht="14.4" customHeight="1">
      <c r="B42" s="19"/>
      <c r="L42" s="19"/>
    </row>
    <row r="43" s="1" customFormat="1" ht="14.4" customHeight="1">
      <c r="B43" s="19"/>
      <c r="L43" s="19"/>
    </row>
    <row r="44" s="1" customFormat="1" ht="14.4" customHeight="1">
      <c r="B44" s="19"/>
      <c r="L44" s="19"/>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62" t="s">
        <v>51</v>
      </c>
      <c r="E50" s="163"/>
      <c r="F50" s="163"/>
      <c r="G50" s="162" t="s">
        <v>52</v>
      </c>
      <c r="H50" s="163"/>
      <c r="I50" s="163"/>
      <c r="J50" s="163"/>
      <c r="K50" s="16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64" t="s">
        <v>53</v>
      </c>
      <c r="E61" s="165"/>
      <c r="F61" s="166" t="s">
        <v>54</v>
      </c>
      <c r="G61" s="164" t="s">
        <v>53</v>
      </c>
      <c r="H61" s="165"/>
      <c r="I61" s="165"/>
      <c r="J61" s="167" t="s">
        <v>54</v>
      </c>
      <c r="K61" s="16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62" t="s">
        <v>55</v>
      </c>
      <c r="E65" s="168"/>
      <c r="F65" s="168"/>
      <c r="G65" s="162" t="s">
        <v>56</v>
      </c>
      <c r="H65" s="168"/>
      <c r="I65" s="168"/>
      <c r="J65" s="168"/>
      <c r="K65" s="16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64" t="s">
        <v>53</v>
      </c>
      <c r="E76" s="165"/>
      <c r="F76" s="166" t="s">
        <v>54</v>
      </c>
      <c r="G76" s="164" t="s">
        <v>53</v>
      </c>
      <c r="H76" s="165"/>
      <c r="I76" s="165"/>
      <c r="J76" s="167" t="s">
        <v>54</v>
      </c>
      <c r="K76" s="165"/>
      <c r="L76" s="62"/>
      <c r="S76" s="37"/>
      <c r="T76" s="37"/>
      <c r="U76" s="37"/>
      <c r="V76" s="37"/>
      <c r="W76" s="37"/>
      <c r="X76" s="37"/>
      <c r="Y76" s="37"/>
      <c r="Z76" s="37"/>
      <c r="AA76" s="37"/>
      <c r="AB76" s="37"/>
      <c r="AC76" s="37"/>
      <c r="AD76" s="37"/>
      <c r="AE76" s="37"/>
    </row>
    <row r="77" s="2" customFormat="1" ht="14.4" customHeight="1">
      <c r="A77" s="37"/>
      <c r="B77" s="169"/>
      <c r="C77" s="170"/>
      <c r="D77" s="170"/>
      <c r="E77" s="170"/>
      <c r="F77" s="170"/>
      <c r="G77" s="170"/>
      <c r="H77" s="170"/>
      <c r="I77" s="170"/>
      <c r="J77" s="170"/>
      <c r="K77" s="170"/>
      <c r="L77" s="62"/>
      <c r="S77" s="37"/>
      <c r="T77" s="37"/>
      <c r="U77" s="37"/>
      <c r="V77" s="37"/>
      <c r="W77" s="37"/>
      <c r="X77" s="37"/>
      <c r="Y77" s="37"/>
      <c r="Z77" s="37"/>
      <c r="AA77" s="37"/>
      <c r="AB77" s="37"/>
      <c r="AC77" s="37"/>
      <c r="AD77" s="37"/>
      <c r="AE77" s="37"/>
    </row>
    <row r="81" s="2" customFormat="1" ht="6.96" customHeight="1">
      <c r="A81" s="37"/>
      <c r="B81" s="171"/>
      <c r="C81" s="172"/>
      <c r="D81" s="172"/>
      <c r="E81" s="172"/>
      <c r="F81" s="172"/>
      <c r="G81" s="172"/>
      <c r="H81" s="172"/>
      <c r="I81" s="172"/>
      <c r="J81" s="172"/>
      <c r="K81" s="172"/>
      <c r="L81" s="62"/>
      <c r="S81" s="37"/>
      <c r="T81" s="37"/>
      <c r="U81" s="37"/>
      <c r="V81" s="37"/>
      <c r="W81" s="37"/>
      <c r="X81" s="37"/>
      <c r="Y81" s="37"/>
      <c r="Z81" s="37"/>
      <c r="AA81" s="37"/>
      <c r="AB81" s="37"/>
      <c r="AC81" s="37"/>
      <c r="AD81" s="37"/>
      <c r="AE81" s="37"/>
    </row>
    <row r="82" s="2" customFormat="1" ht="24.96" customHeight="1">
      <c r="A82" s="37"/>
      <c r="B82" s="38"/>
      <c r="C82" s="22" t="s">
        <v>97</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73" t="str">
        <f>E7</f>
        <v>Rekonstrukce bytu ul. Hlavní 800/67</v>
      </c>
      <c r="F85" s="31"/>
      <c r="G85" s="31"/>
      <c r="H85" s="31"/>
      <c r="I85" s="39"/>
      <c r="J85" s="39"/>
      <c r="K85" s="39"/>
      <c r="L85" s="62"/>
      <c r="S85" s="37"/>
      <c r="T85" s="37"/>
      <c r="U85" s="37"/>
      <c r="V85" s="37"/>
      <c r="W85" s="37"/>
      <c r="X85" s="37"/>
      <c r="Y85" s="37"/>
      <c r="Z85" s="37"/>
      <c r="AA85" s="37"/>
      <c r="AB85" s="37"/>
      <c r="AC85" s="37"/>
      <c r="AD85" s="37"/>
      <c r="AE85" s="37"/>
    </row>
    <row r="86" s="2" customFormat="1" ht="12" customHeight="1">
      <c r="A86" s="37"/>
      <c r="B86" s="38"/>
      <c r="C86" s="31" t="s">
        <v>94</v>
      </c>
      <c r="D86" s="39"/>
      <c r="E86" s="39"/>
      <c r="F86" s="39"/>
      <c r="G86" s="39"/>
      <c r="H86" s="39"/>
      <c r="I86" s="39"/>
      <c r="J86" s="39"/>
      <c r="K86" s="39"/>
      <c r="L86" s="62"/>
      <c r="S86" s="37"/>
      <c r="T86" s="37"/>
      <c r="U86" s="37"/>
      <c r="V86" s="37"/>
      <c r="W86" s="37"/>
      <c r="X86" s="37"/>
      <c r="Y86" s="37"/>
      <c r="Z86" s="37"/>
      <c r="AA86" s="37"/>
      <c r="AB86" s="37"/>
      <c r="AC86" s="37"/>
      <c r="AD86" s="37"/>
      <c r="AE86" s="37"/>
    </row>
    <row r="87" s="2" customFormat="1" ht="16.5" customHeight="1">
      <c r="A87" s="37"/>
      <c r="B87" s="38"/>
      <c r="C87" s="39"/>
      <c r="D87" s="39"/>
      <c r="E87" s="75" t="str">
        <f>E9</f>
        <v>Objekt0 - SIP-Silnoproud</v>
      </c>
      <c r="F87" s="39"/>
      <c r="G87" s="39"/>
      <c r="H87" s="39"/>
      <c r="I87" s="39"/>
      <c r="J87" s="39"/>
      <c r="K87" s="39"/>
      <c r="L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62"/>
      <c r="S88" s="37"/>
      <c r="T88" s="37"/>
      <c r="U88" s="37"/>
      <c r="V88" s="37"/>
      <c r="W88" s="37"/>
      <c r="X88" s="37"/>
      <c r="Y88" s="37"/>
      <c r="Z88" s="37"/>
      <c r="AA88" s="37"/>
      <c r="AB88" s="37"/>
      <c r="AC88" s="37"/>
      <c r="AD88" s="37"/>
      <c r="AE88" s="37"/>
    </row>
    <row r="89" s="2" customFormat="1" ht="12" customHeight="1">
      <c r="A89" s="37"/>
      <c r="B89" s="38"/>
      <c r="C89" s="31" t="s">
        <v>20</v>
      </c>
      <c r="D89" s="39"/>
      <c r="E89" s="39"/>
      <c r="F89" s="26" t="str">
        <f>F12</f>
        <v xml:space="preserve"> </v>
      </c>
      <c r="G89" s="39"/>
      <c r="H89" s="39"/>
      <c r="I89" s="31" t="s">
        <v>22</v>
      </c>
      <c r="J89" s="78" t="str">
        <f>IF(J12="","",J12)</f>
        <v>7. 1. 2025</v>
      </c>
      <c r="K89" s="39"/>
      <c r="L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5.15" customHeight="1">
      <c r="A91" s="37"/>
      <c r="B91" s="38"/>
      <c r="C91" s="31" t="s">
        <v>24</v>
      </c>
      <c r="D91" s="39"/>
      <c r="E91" s="39"/>
      <c r="F91" s="26" t="str">
        <f>E15</f>
        <v>Městský úřad Ostrov</v>
      </c>
      <c r="G91" s="39"/>
      <c r="H91" s="39"/>
      <c r="I91" s="31" t="s">
        <v>32</v>
      </c>
      <c r="J91" s="35" t="str">
        <f>E21</f>
        <v xml:space="preserve"> </v>
      </c>
      <c r="K91" s="39"/>
      <c r="L91" s="62"/>
      <c r="S91" s="37"/>
      <c r="T91" s="37"/>
      <c r="U91" s="37"/>
      <c r="V91" s="37"/>
      <c r="W91" s="37"/>
      <c r="X91" s="37"/>
      <c r="Y91" s="37"/>
      <c r="Z91" s="37"/>
      <c r="AA91" s="37"/>
      <c r="AB91" s="37"/>
      <c r="AC91" s="37"/>
      <c r="AD91" s="37"/>
      <c r="AE91" s="37"/>
    </row>
    <row r="92" s="2" customFormat="1" ht="15.15" customHeight="1">
      <c r="A92" s="37"/>
      <c r="B92" s="38"/>
      <c r="C92" s="31" t="s">
        <v>30</v>
      </c>
      <c r="D92" s="39"/>
      <c r="E92" s="39"/>
      <c r="F92" s="26" t="str">
        <f>IF(E18="","",E18)</f>
        <v>Vyplň údaj</v>
      </c>
      <c r="G92" s="39"/>
      <c r="H92" s="39"/>
      <c r="I92" s="31" t="s">
        <v>35</v>
      </c>
      <c r="J92" s="35" t="str">
        <f>E24</f>
        <v xml:space="preserve"> </v>
      </c>
      <c r="K92" s="39"/>
      <c r="L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62"/>
      <c r="S93" s="37"/>
      <c r="T93" s="37"/>
      <c r="U93" s="37"/>
      <c r="V93" s="37"/>
      <c r="W93" s="37"/>
      <c r="X93" s="37"/>
      <c r="Y93" s="37"/>
      <c r="Z93" s="37"/>
      <c r="AA93" s="37"/>
      <c r="AB93" s="37"/>
      <c r="AC93" s="37"/>
      <c r="AD93" s="37"/>
      <c r="AE93" s="37"/>
    </row>
    <row r="94" s="2" customFormat="1" ht="29.28" customHeight="1">
      <c r="A94" s="37"/>
      <c r="B94" s="38"/>
      <c r="C94" s="174" t="s">
        <v>98</v>
      </c>
      <c r="D94" s="175"/>
      <c r="E94" s="175"/>
      <c r="F94" s="175"/>
      <c r="G94" s="175"/>
      <c r="H94" s="175"/>
      <c r="I94" s="175"/>
      <c r="J94" s="176" t="s">
        <v>99</v>
      </c>
      <c r="K94" s="175"/>
      <c r="L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62"/>
      <c r="S95" s="37"/>
      <c r="T95" s="37"/>
      <c r="U95" s="37"/>
      <c r="V95" s="37"/>
      <c r="W95" s="37"/>
      <c r="X95" s="37"/>
      <c r="Y95" s="37"/>
      <c r="Z95" s="37"/>
      <c r="AA95" s="37"/>
      <c r="AB95" s="37"/>
      <c r="AC95" s="37"/>
      <c r="AD95" s="37"/>
      <c r="AE95" s="37"/>
    </row>
    <row r="96" s="2" customFormat="1" ht="22.8" customHeight="1">
      <c r="A96" s="37"/>
      <c r="B96" s="38"/>
      <c r="C96" s="177" t="s">
        <v>100</v>
      </c>
      <c r="D96" s="39"/>
      <c r="E96" s="39"/>
      <c r="F96" s="39"/>
      <c r="G96" s="39"/>
      <c r="H96" s="39"/>
      <c r="I96" s="39"/>
      <c r="J96" s="109">
        <f>J133</f>
        <v>0</v>
      </c>
      <c r="K96" s="39"/>
      <c r="L96" s="62"/>
      <c r="S96" s="37"/>
      <c r="T96" s="37"/>
      <c r="U96" s="37"/>
      <c r="V96" s="37"/>
      <c r="W96" s="37"/>
      <c r="X96" s="37"/>
      <c r="Y96" s="37"/>
      <c r="Z96" s="37"/>
      <c r="AA96" s="37"/>
      <c r="AB96" s="37"/>
      <c r="AC96" s="37"/>
      <c r="AD96" s="37"/>
      <c r="AE96" s="37"/>
      <c r="AU96" s="16" t="s">
        <v>101</v>
      </c>
    </row>
    <row r="97" s="9" customFormat="1" ht="24.96" customHeight="1">
      <c r="A97" s="9"/>
      <c r="B97" s="178"/>
      <c r="C97" s="179"/>
      <c r="D97" s="180" t="s">
        <v>755</v>
      </c>
      <c r="E97" s="181"/>
      <c r="F97" s="181"/>
      <c r="G97" s="181"/>
      <c r="H97" s="181"/>
      <c r="I97" s="181"/>
      <c r="J97" s="182">
        <f>J134</f>
        <v>0</v>
      </c>
      <c r="K97" s="179"/>
      <c r="L97" s="183"/>
      <c r="S97" s="9"/>
      <c r="T97" s="9"/>
      <c r="U97" s="9"/>
      <c r="V97" s="9"/>
      <c r="W97" s="9"/>
      <c r="X97" s="9"/>
      <c r="Y97" s="9"/>
      <c r="Z97" s="9"/>
      <c r="AA97" s="9"/>
      <c r="AB97" s="9"/>
      <c r="AC97" s="9"/>
      <c r="AD97" s="9"/>
      <c r="AE97" s="9"/>
    </row>
    <row r="98" s="9" customFormat="1" ht="24.96" customHeight="1">
      <c r="A98" s="9"/>
      <c r="B98" s="178"/>
      <c r="C98" s="179"/>
      <c r="D98" s="180" t="s">
        <v>756</v>
      </c>
      <c r="E98" s="181"/>
      <c r="F98" s="181"/>
      <c r="G98" s="181"/>
      <c r="H98" s="181"/>
      <c r="I98" s="181"/>
      <c r="J98" s="182">
        <f>J136</f>
        <v>0</v>
      </c>
      <c r="K98" s="179"/>
      <c r="L98" s="183"/>
      <c r="S98" s="9"/>
      <c r="T98" s="9"/>
      <c r="U98" s="9"/>
      <c r="V98" s="9"/>
      <c r="W98" s="9"/>
      <c r="X98" s="9"/>
      <c r="Y98" s="9"/>
      <c r="Z98" s="9"/>
      <c r="AA98" s="9"/>
      <c r="AB98" s="9"/>
      <c r="AC98" s="9"/>
      <c r="AD98" s="9"/>
      <c r="AE98" s="9"/>
    </row>
    <row r="99" s="9" customFormat="1" ht="24.96" customHeight="1">
      <c r="A99" s="9"/>
      <c r="B99" s="178"/>
      <c r="C99" s="179"/>
      <c r="D99" s="180" t="s">
        <v>757</v>
      </c>
      <c r="E99" s="181"/>
      <c r="F99" s="181"/>
      <c r="G99" s="181"/>
      <c r="H99" s="181"/>
      <c r="I99" s="181"/>
      <c r="J99" s="182">
        <f>J141</f>
        <v>0</v>
      </c>
      <c r="K99" s="179"/>
      <c r="L99" s="183"/>
      <c r="S99" s="9"/>
      <c r="T99" s="9"/>
      <c r="U99" s="9"/>
      <c r="V99" s="9"/>
      <c r="W99" s="9"/>
      <c r="X99" s="9"/>
      <c r="Y99" s="9"/>
      <c r="Z99" s="9"/>
      <c r="AA99" s="9"/>
      <c r="AB99" s="9"/>
      <c r="AC99" s="9"/>
      <c r="AD99" s="9"/>
      <c r="AE99" s="9"/>
    </row>
    <row r="100" s="9" customFormat="1" ht="24.96" customHeight="1">
      <c r="A100" s="9"/>
      <c r="B100" s="178"/>
      <c r="C100" s="179"/>
      <c r="D100" s="180" t="s">
        <v>758</v>
      </c>
      <c r="E100" s="181"/>
      <c r="F100" s="181"/>
      <c r="G100" s="181"/>
      <c r="H100" s="181"/>
      <c r="I100" s="181"/>
      <c r="J100" s="182">
        <f>J145</f>
        <v>0</v>
      </c>
      <c r="K100" s="179"/>
      <c r="L100" s="183"/>
      <c r="S100" s="9"/>
      <c r="T100" s="9"/>
      <c r="U100" s="9"/>
      <c r="V100" s="9"/>
      <c r="W100" s="9"/>
      <c r="X100" s="9"/>
      <c r="Y100" s="9"/>
      <c r="Z100" s="9"/>
      <c r="AA100" s="9"/>
      <c r="AB100" s="9"/>
      <c r="AC100" s="9"/>
      <c r="AD100" s="9"/>
      <c r="AE100" s="9"/>
    </row>
    <row r="101" s="10" customFormat="1" ht="19.92" customHeight="1">
      <c r="A101" s="10"/>
      <c r="B101" s="184"/>
      <c r="C101" s="185"/>
      <c r="D101" s="186" t="s">
        <v>759</v>
      </c>
      <c r="E101" s="187"/>
      <c r="F101" s="187"/>
      <c r="G101" s="187"/>
      <c r="H101" s="187"/>
      <c r="I101" s="187"/>
      <c r="J101" s="188">
        <f>J147</f>
        <v>0</v>
      </c>
      <c r="K101" s="185"/>
      <c r="L101" s="189"/>
      <c r="S101" s="10"/>
      <c r="T101" s="10"/>
      <c r="U101" s="10"/>
      <c r="V101" s="10"/>
      <c r="W101" s="10"/>
      <c r="X101" s="10"/>
      <c r="Y101" s="10"/>
      <c r="Z101" s="10"/>
      <c r="AA101" s="10"/>
      <c r="AB101" s="10"/>
      <c r="AC101" s="10"/>
      <c r="AD101" s="10"/>
      <c r="AE101" s="10"/>
    </row>
    <row r="102" s="9" customFormat="1" ht="24.96" customHeight="1">
      <c r="A102" s="9"/>
      <c r="B102" s="178"/>
      <c r="C102" s="179"/>
      <c r="D102" s="180" t="s">
        <v>760</v>
      </c>
      <c r="E102" s="181"/>
      <c r="F102" s="181"/>
      <c r="G102" s="181"/>
      <c r="H102" s="181"/>
      <c r="I102" s="181"/>
      <c r="J102" s="182">
        <f>J148</f>
        <v>0</v>
      </c>
      <c r="K102" s="179"/>
      <c r="L102" s="183"/>
      <c r="S102" s="9"/>
      <c r="T102" s="9"/>
      <c r="U102" s="9"/>
      <c r="V102" s="9"/>
      <c r="W102" s="9"/>
      <c r="X102" s="9"/>
      <c r="Y102" s="9"/>
      <c r="Z102" s="9"/>
      <c r="AA102" s="9"/>
      <c r="AB102" s="9"/>
      <c r="AC102" s="9"/>
      <c r="AD102" s="9"/>
      <c r="AE102" s="9"/>
    </row>
    <row r="103" s="9" customFormat="1" ht="24.96" customHeight="1">
      <c r="A103" s="9"/>
      <c r="B103" s="178"/>
      <c r="C103" s="179"/>
      <c r="D103" s="180" t="s">
        <v>761</v>
      </c>
      <c r="E103" s="181"/>
      <c r="F103" s="181"/>
      <c r="G103" s="181"/>
      <c r="H103" s="181"/>
      <c r="I103" s="181"/>
      <c r="J103" s="182">
        <f>J159</f>
        <v>0</v>
      </c>
      <c r="K103" s="179"/>
      <c r="L103" s="183"/>
      <c r="S103" s="9"/>
      <c r="T103" s="9"/>
      <c r="U103" s="9"/>
      <c r="V103" s="9"/>
      <c r="W103" s="9"/>
      <c r="X103" s="9"/>
      <c r="Y103" s="9"/>
      <c r="Z103" s="9"/>
      <c r="AA103" s="9"/>
      <c r="AB103" s="9"/>
      <c r="AC103" s="9"/>
      <c r="AD103" s="9"/>
      <c r="AE103" s="9"/>
    </row>
    <row r="104" s="9" customFormat="1" ht="24.96" customHeight="1">
      <c r="A104" s="9"/>
      <c r="B104" s="178"/>
      <c r="C104" s="179"/>
      <c r="D104" s="180" t="s">
        <v>762</v>
      </c>
      <c r="E104" s="181"/>
      <c r="F104" s="181"/>
      <c r="G104" s="181"/>
      <c r="H104" s="181"/>
      <c r="I104" s="181"/>
      <c r="J104" s="182">
        <f>J161</f>
        <v>0</v>
      </c>
      <c r="K104" s="179"/>
      <c r="L104" s="183"/>
      <c r="S104" s="9"/>
      <c r="T104" s="9"/>
      <c r="U104" s="9"/>
      <c r="V104" s="9"/>
      <c r="W104" s="9"/>
      <c r="X104" s="9"/>
      <c r="Y104" s="9"/>
      <c r="Z104" s="9"/>
      <c r="AA104" s="9"/>
      <c r="AB104" s="9"/>
      <c r="AC104" s="9"/>
      <c r="AD104" s="9"/>
      <c r="AE104" s="9"/>
    </row>
    <row r="105" s="9" customFormat="1" ht="24.96" customHeight="1">
      <c r="A105" s="9"/>
      <c r="B105" s="178"/>
      <c r="C105" s="179"/>
      <c r="D105" s="180" t="s">
        <v>763</v>
      </c>
      <c r="E105" s="181"/>
      <c r="F105" s="181"/>
      <c r="G105" s="181"/>
      <c r="H105" s="181"/>
      <c r="I105" s="181"/>
      <c r="J105" s="182">
        <f>J166</f>
        <v>0</v>
      </c>
      <c r="K105" s="179"/>
      <c r="L105" s="183"/>
      <c r="S105" s="9"/>
      <c r="T105" s="9"/>
      <c r="U105" s="9"/>
      <c r="V105" s="9"/>
      <c r="W105" s="9"/>
      <c r="X105" s="9"/>
      <c r="Y105" s="9"/>
      <c r="Z105" s="9"/>
      <c r="AA105" s="9"/>
      <c r="AB105" s="9"/>
      <c r="AC105" s="9"/>
      <c r="AD105" s="9"/>
      <c r="AE105" s="9"/>
    </row>
    <row r="106" s="9" customFormat="1" ht="24.96" customHeight="1">
      <c r="A106" s="9"/>
      <c r="B106" s="178"/>
      <c r="C106" s="179"/>
      <c r="D106" s="180" t="s">
        <v>764</v>
      </c>
      <c r="E106" s="181"/>
      <c r="F106" s="181"/>
      <c r="G106" s="181"/>
      <c r="H106" s="181"/>
      <c r="I106" s="181"/>
      <c r="J106" s="182">
        <f>J168</f>
        <v>0</v>
      </c>
      <c r="K106" s="179"/>
      <c r="L106" s="183"/>
      <c r="S106" s="9"/>
      <c r="T106" s="9"/>
      <c r="U106" s="9"/>
      <c r="V106" s="9"/>
      <c r="W106" s="9"/>
      <c r="X106" s="9"/>
      <c r="Y106" s="9"/>
      <c r="Z106" s="9"/>
      <c r="AA106" s="9"/>
      <c r="AB106" s="9"/>
      <c r="AC106" s="9"/>
      <c r="AD106" s="9"/>
      <c r="AE106" s="9"/>
    </row>
    <row r="107" s="9" customFormat="1" ht="24.96" customHeight="1">
      <c r="A107" s="9"/>
      <c r="B107" s="178"/>
      <c r="C107" s="179"/>
      <c r="D107" s="180" t="s">
        <v>765</v>
      </c>
      <c r="E107" s="181"/>
      <c r="F107" s="181"/>
      <c r="G107" s="181"/>
      <c r="H107" s="181"/>
      <c r="I107" s="181"/>
      <c r="J107" s="182">
        <f>J180</f>
        <v>0</v>
      </c>
      <c r="K107" s="179"/>
      <c r="L107" s="183"/>
      <c r="S107" s="9"/>
      <c r="T107" s="9"/>
      <c r="U107" s="9"/>
      <c r="V107" s="9"/>
      <c r="W107" s="9"/>
      <c r="X107" s="9"/>
      <c r="Y107" s="9"/>
      <c r="Z107" s="9"/>
      <c r="AA107" s="9"/>
      <c r="AB107" s="9"/>
      <c r="AC107" s="9"/>
      <c r="AD107" s="9"/>
      <c r="AE107" s="9"/>
    </row>
    <row r="108" s="9" customFormat="1" ht="24.96" customHeight="1">
      <c r="A108" s="9"/>
      <c r="B108" s="178"/>
      <c r="C108" s="179"/>
      <c r="D108" s="180" t="s">
        <v>766</v>
      </c>
      <c r="E108" s="181"/>
      <c r="F108" s="181"/>
      <c r="G108" s="181"/>
      <c r="H108" s="181"/>
      <c r="I108" s="181"/>
      <c r="J108" s="182">
        <f>J184</f>
        <v>0</v>
      </c>
      <c r="K108" s="179"/>
      <c r="L108" s="183"/>
      <c r="S108" s="9"/>
      <c r="T108" s="9"/>
      <c r="U108" s="9"/>
      <c r="V108" s="9"/>
      <c r="W108" s="9"/>
      <c r="X108" s="9"/>
      <c r="Y108" s="9"/>
      <c r="Z108" s="9"/>
      <c r="AA108" s="9"/>
      <c r="AB108" s="9"/>
      <c r="AC108" s="9"/>
      <c r="AD108" s="9"/>
      <c r="AE108" s="9"/>
    </row>
    <row r="109" s="9" customFormat="1" ht="24.96" customHeight="1">
      <c r="A109" s="9"/>
      <c r="B109" s="178"/>
      <c r="C109" s="179"/>
      <c r="D109" s="180" t="s">
        <v>767</v>
      </c>
      <c r="E109" s="181"/>
      <c r="F109" s="181"/>
      <c r="G109" s="181"/>
      <c r="H109" s="181"/>
      <c r="I109" s="181"/>
      <c r="J109" s="182">
        <f>J197</f>
        <v>0</v>
      </c>
      <c r="K109" s="179"/>
      <c r="L109" s="183"/>
      <c r="S109" s="9"/>
      <c r="T109" s="9"/>
      <c r="U109" s="9"/>
      <c r="V109" s="9"/>
      <c r="W109" s="9"/>
      <c r="X109" s="9"/>
      <c r="Y109" s="9"/>
      <c r="Z109" s="9"/>
      <c r="AA109" s="9"/>
      <c r="AB109" s="9"/>
      <c r="AC109" s="9"/>
      <c r="AD109" s="9"/>
      <c r="AE109" s="9"/>
    </row>
    <row r="110" s="9" customFormat="1" ht="24.96" customHeight="1">
      <c r="A110" s="9"/>
      <c r="B110" s="178"/>
      <c r="C110" s="179"/>
      <c r="D110" s="180" t="s">
        <v>768</v>
      </c>
      <c r="E110" s="181"/>
      <c r="F110" s="181"/>
      <c r="G110" s="181"/>
      <c r="H110" s="181"/>
      <c r="I110" s="181"/>
      <c r="J110" s="182">
        <f>J202</f>
        <v>0</v>
      </c>
      <c r="K110" s="179"/>
      <c r="L110" s="183"/>
      <c r="S110" s="9"/>
      <c r="T110" s="9"/>
      <c r="U110" s="9"/>
      <c r="V110" s="9"/>
      <c r="W110" s="9"/>
      <c r="X110" s="9"/>
      <c r="Y110" s="9"/>
      <c r="Z110" s="9"/>
      <c r="AA110" s="9"/>
      <c r="AB110" s="9"/>
      <c r="AC110" s="9"/>
      <c r="AD110" s="9"/>
      <c r="AE110" s="9"/>
    </row>
    <row r="111" s="9" customFormat="1" ht="24.96" customHeight="1">
      <c r="A111" s="9"/>
      <c r="B111" s="178"/>
      <c r="C111" s="179"/>
      <c r="D111" s="180" t="s">
        <v>769</v>
      </c>
      <c r="E111" s="181"/>
      <c r="F111" s="181"/>
      <c r="G111" s="181"/>
      <c r="H111" s="181"/>
      <c r="I111" s="181"/>
      <c r="J111" s="182">
        <f>J206</f>
        <v>0</v>
      </c>
      <c r="K111" s="179"/>
      <c r="L111" s="183"/>
      <c r="S111" s="9"/>
      <c r="T111" s="9"/>
      <c r="U111" s="9"/>
      <c r="V111" s="9"/>
      <c r="W111" s="9"/>
      <c r="X111" s="9"/>
      <c r="Y111" s="9"/>
      <c r="Z111" s="9"/>
      <c r="AA111" s="9"/>
      <c r="AB111" s="9"/>
      <c r="AC111" s="9"/>
      <c r="AD111" s="9"/>
      <c r="AE111" s="9"/>
    </row>
    <row r="112" s="9" customFormat="1" ht="24.96" customHeight="1">
      <c r="A112" s="9"/>
      <c r="B112" s="178"/>
      <c r="C112" s="179"/>
      <c r="D112" s="180" t="s">
        <v>770</v>
      </c>
      <c r="E112" s="181"/>
      <c r="F112" s="181"/>
      <c r="G112" s="181"/>
      <c r="H112" s="181"/>
      <c r="I112" s="181"/>
      <c r="J112" s="182">
        <f>J209</f>
        <v>0</v>
      </c>
      <c r="K112" s="179"/>
      <c r="L112" s="183"/>
      <c r="S112" s="9"/>
      <c r="T112" s="9"/>
      <c r="U112" s="9"/>
      <c r="V112" s="9"/>
      <c r="W112" s="9"/>
      <c r="X112" s="9"/>
      <c r="Y112" s="9"/>
      <c r="Z112" s="9"/>
      <c r="AA112" s="9"/>
      <c r="AB112" s="9"/>
      <c r="AC112" s="9"/>
      <c r="AD112" s="9"/>
      <c r="AE112" s="9"/>
    </row>
    <row r="113" s="9" customFormat="1" ht="24.96" customHeight="1">
      <c r="A113" s="9"/>
      <c r="B113" s="178"/>
      <c r="C113" s="179"/>
      <c r="D113" s="180" t="s">
        <v>771</v>
      </c>
      <c r="E113" s="181"/>
      <c r="F113" s="181"/>
      <c r="G113" s="181"/>
      <c r="H113" s="181"/>
      <c r="I113" s="181"/>
      <c r="J113" s="182">
        <f>J212</f>
        <v>0</v>
      </c>
      <c r="K113" s="179"/>
      <c r="L113" s="183"/>
      <c r="S113" s="9"/>
      <c r="T113" s="9"/>
      <c r="U113" s="9"/>
      <c r="V113" s="9"/>
      <c r="W113" s="9"/>
      <c r="X113" s="9"/>
      <c r="Y113" s="9"/>
      <c r="Z113" s="9"/>
      <c r="AA113" s="9"/>
      <c r="AB113" s="9"/>
      <c r="AC113" s="9"/>
      <c r="AD113" s="9"/>
      <c r="AE113" s="9"/>
    </row>
    <row r="114" s="2" customFormat="1" ht="21.84" customHeight="1">
      <c r="A114" s="37"/>
      <c r="B114" s="38"/>
      <c r="C114" s="39"/>
      <c r="D114" s="39"/>
      <c r="E114" s="39"/>
      <c r="F114" s="39"/>
      <c r="G114" s="39"/>
      <c r="H114" s="39"/>
      <c r="I114" s="39"/>
      <c r="J114" s="39"/>
      <c r="K114" s="39"/>
      <c r="L114" s="62"/>
      <c r="S114" s="37"/>
      <c r="T114" s="37"/>
      <c r="U114" s="37"/>
      <c r="V114" s="37"/>
      <c r="W114" s="37"/>
      <c r="X114" s="37"/>
      <c r="Y114" s="37"/>
      <c r="Z114" s="37"/>
      <c r="AA114" s="37"/>
      <c r="AB114" s="37"/>
      <c r="AC114" s="37"/>
      <c r="AD114" s="37"/>
      <c r="AE114" s="37"/>
    </row>
    <row r="115" s="2" customFormat="1" ht="6.96" customHeight="1">
      <c r="A115" s="37"/>
      <c r="B115" s="65"/>
      <c r="C115" s="66"/>
      <c r="D115" s="66"/>
      <c r="E115" s="66"/>
      <c r="F115" s="66"/>
      <c r="G115" s="66"/>
      <c r="H115" s="66"/>
      <c r="I115" s="66"/>
      <c r="J115" s="66"/>
      <c r="K115" s="66"/>
      <c r="L115" s="62"/>
      <c r="S115" s="37"/>
      <c r="T115" s="37"/>
      <c r="U115" s="37"/>
      <c r="V115" s="37"/>
      <c r="W115" s="37"/>
      <c r="X115" s="37"/>
      <c r="Y115" s="37"/>
      <c r="Z115" s="37"/>
      <c r="AA115" s="37"/>
      <c r="AB115" s="37"/>
      <c r="AC115" s="37"/>
      <c r="AD115" s="37"/>
      <c r="AE115" s="37"/>
    </row>
    <row r="119" s="2" customFormat="1" ht="6.96" customHeight="1">
      <c r="A119" s="37"/>
      <c r="B119" s="67"/>
      <c r="C119" s="68"/>
      <c r="D119" s="68"/>
      <c r="E119" s="68"/>
      <c r="F119" s="68"/>
      <c r="G119" s="68"/>
      <c r="H119" s="68"/>
      <c r="I119" s="68"/>
      <c r="J119" s="68"/>
      <c r="K119" s="68"/>
      <c r="L119" s="62"/>
      <c r="S119" s="37"/>
      <c r="T119" s="37"/>
      <c r="U119" s="37"/>
      <c r="V119" s="37"/>
      <c r="W119" s="37"/>
      <c r="X119" s="37"/>
      <c r="Y119" s="37"/>
      <c r="Z119" s="37"/>
      <c r="AA119" s="37"/>
      <c r="AB119" s="37"/>
      <c r="AC119" s="37"/>
      <c r="AD119" s="37"/>
      <c r="AE119" s="37"/>
    </row>
    <row r="120" s="2" customFormat="1" ht="24.96" customHeight="1">
      <c r="A120" s="37"/>
      <c r="B120" s="38"/>
      <c r="C120" s="22" t="s">
        <v>130</v>
      </c>
      <c r="D120" s="39"/>
      <c r="E120" s="39"/>
      <c r="F120" s="39"/>
      <c r="G120" s="39"/>
      <c r="H120" s="39"/>
      <c r="I120" s="39"/>
      <c r="J120" s="39"/>
      <c r="K120" s="39"/>
      <c r="L120" s="62"/>
      <c r="S120" s="37"/>
      <c r="T120" s="37"/>
      <c r="U120" s="37"/>
      <c r="V120" s="37"/>
      <c r="W120" s="37"/>
      <c r="X120" s="37"/>
      <c r="Y120" s="37"/>
      <c r="Z120" s="37"/>
      <c r="AA120" s="37"/>
      <c r="AB120" s="37"/>
      <c r="AC120" s="37"/>
      <c r="AD120" s="37"/>
      <c r="AE120" s="37"/>
    </row>
    <row r="121" s="2" customFormat="1" ht="6.96" customHeight="1">
      <c r="A121" s="37"/>
      <c r="B121" s="38"/>
      <c r="C121" s="39"/>
      <c r="D121" s="39"/>
      <c r="E121" s="39"/>
      <c r="F121" s="39"/>
      <c r="G121" s="39"/>
      <c r="H121" s="39"/>
      <c r="I121" s="39"/>
      <c r="J121" s="39"/>
      <c r="K121" s="39"/>
      <c r="L121" s="62"/>
      <c r="S121" s="37"/>
      <c r="T121" s="37"/>
      <c r="U121" s="37"/>
      <c r="V121" s="37"/>
      <c r="W121" s="37"/>
      <c r="X121" s="37"/>
      <c r="Y121" s="37"/>
      <c r="Z121" s="37"/>
      <c r="AA121" s="37"/>
      <c r="AB121" s="37"/>
      <c r="AC121" s="37"/>
      <c r="AD121" s="37"/>
      <c r="AE121" s="37"/>
    </row>
    <row r="122" s="2" customFormat="1" ht="12" customHeight="1">
      <c r="A122" s="37"/>
      <c r="B122" s="38"/>
      <c r="C122" s="31" t="s">
        <v>16</v>
      </c>
      <c r="D122" s="39"/>
      <c r="E122" s="39"/>
      <c r="F122" s="39"/>
      <c r="G122" s="39"/>
      <c r="H122" s="39"/>
      <c r="I122" s="39"/>
      <c r="J122" s="39"/>
      <c r="K122" s="39"/>
      <c r="L122" s="62"/>
      <c r="S122" s="37"/>
      <c r="T122" s="37"/>
      <c r="U122" s="37"/>
      <c r="V122" s="37"/>
      <c r="W122" s="37"/>
      <c r="X122" s="37"/>
      <c r="Y122" s="37"/>
      <c r="Z122" s="37"/>
      <c r="AA122" s="37"/>
      <c r="AB122" s="37"/>
      <c r="AC122" s="37"/>
      <c r="AD122" s="37"/>
      <c r="AE122" s="37"/>
    </row>
    <row r="123" s="2" customFormat="1" ht="16.5" customHeight="1">
      <c r="A123" s="37"/>
      <c r="B123" s="38"/>
      <c r="C123" s="39"/>
      <c r="D123" s="39"/>
      <c r="E123" s="173" t="str">
        <f>E7</f>
        <v>Rekonstrukce bytu ul. Hlavní 800/67</v>
      </c>
      <c r="F123" s="31"/>
      <c r="G123" s="31"/>
      <c r="H123" s="31"/>
      <c r="I123" s="39"/>
      <c r="J123" s="39"/>
      <c r="K123" s="39"/>
      <c r="L123" s="62"/>
      <c r="S123" s="37"/>
      <c r="T123" s="37"/>
      <c r="U123" s="37"/>
      <c r="V123" s="37"/>
      <c r="W123" s="37"/>
      <c r="X123" s="37"/>
      <c r="Y123" s="37"/>
      <c r="Z123" s="37"/>
      <c r="AA123" s="37"/>
      <c r="AB123" s="37"/>
      <c r="AC123" s="37"/>
      <c r="AD123" s="37"/>
      <c r="AE123" s="37"/>
    </row>
    <row r="124" s="2" customFormat="1" ht="12" customHeight="1">
      <c r="A124" s="37"/>
      <c r="B124" s="38"/>
      <c r="C124" s="31" t="s">
        <v>94</v>
      </c>
      <c r="D124" s="39"/>
      <c r="E124" s="39"/>
      <c r="F124" s="39"/>
      <c r="G124" s="39"/>
      <c r="H124" s="39"/>
      <c r="I124" s="39"/>
      <c r="J124" s="39"/>
      <c r="K124" s="39"/>
      <c r="L124" s="62"/>
      <c r="S124" s="37"/>
      <c r="T124" s="37"/>
      <c r="U124" s="37"/>
      <c r="V124" s="37"/>
      <c r="W124" s="37"/>
      <c r="X124" s="37"/>
      <c r="Y124" s="37"/>
      <c r="Z124" s="37"/>
      <c r="AA124" s="37"/>
      <c r="AB124" s="37"/>
      <c r="AC124" s="37"/>
      <c r="AD124" s="37"/>
      <c r="AE124" s="37"/>
    </row>
    <row r="125" s="2" customFormat="1" ht="16.5" customHeight="1">
      <c r="A125" s="37"/>
      <c r="B125" s="38"/>
      <c r="C125" s="39"/>
      <c r="D125" s="39"/>
      <c r="E125" s="75" t="str">
        <f>E9</f>
        <v>Objekt0 - SIP-Silnoproud</v>
      </c>
      <c r="F125" s="39"/>
      <c r="G125" s="39"/>
      <c r="H125" s="39"/>
      <c r="I125" s="39"/>
      <c r="J125" s="39"/>
      <c r="K125" s="39"/>
      <c r="L125" s="62"/>
      <c r="S125" s="37"/>
      <c r="T125" s="37"/>
      <c r="U125" s="37"/>
      <c r="V125" s="37"/>
      <c r="W125" s="37"/>
      <c r="X125" s="37"/>
      <c r="Y125" s="37"/>
      <c r="Z125" s="37"/>
      <c r="AA125" s="37"/>
      <c r="AB125" s="37"/>
      <c r="AC125" s="37"/>
      <c r="AD125" s="37"/>
      <c r="AE125" s="37"/>
    </row>
    <row r="126" s="2" customFormat="1" ht="6.96" customHeight="1">
      <c r="A126" s="37"/>
      <c r="B126" s="38"/>
      <c r="C126" s="39"/>
      <c r="D126" s="39"/>
      <c r="E126" s="39"/>
      <c r="F126" s="39"/>
      <c r="G126" s="39"/>
      <c r="H126" s="39"/>
      <c r="I126" s="39"/>
      <c r="J126" s="39"/>
      <c r="K126" s="39"/>
      <c r="L126" s="62"/>
      <c r="S126" s="37"/>
      <c r="T126" s="37"/>
      <c r="U126" s="37"/>
      <c r="V126" s="37"/>
      <c r="W126" s="37"/>
      <c r="X126" s="37"/>
      <c r="Y126" s="37"/>
      <c r="Z126" s="37"/>
      <c r="AA126" s="37"/>
      <c r="AB126" s="37"/>
      <c r="AC126" s="37"/>
      <c r="AD126" s="37"/>
      <c r="AE126" s="37"/>
    </row>
    <row r="127" s="2" customFormat="1" ht="12" customHeight="1">
      <c r="A127" s="37"/>
      <c r="B127" s="38"/>
      <c r="C127" s="31" t="s">
        <v>20</v>
      </c>
      <c r="D127" s="39"/>
      <c r="E127" s="39"/>
      <c r="F127" s="26" t="str">
        <f>F12</f>
        <v xml:space="preserve"> </v>
      </c>
      <c r="G127" s="39"/>
      <c r="H127" s="39"/>
      <c r="I127" s="31" t="s">
        <v>22</v>
      </c>
      <c r="J127" s="78" t="str">
        <f>IF(J12="","",J12)</f>
        <v>7. 1. 2025</v>
      </c>
      <c r="K127" s="39"/>
      <c r="L127" s="62"/>
      <c r="S127" s="37"/>
      <c r="T127" s="37"/>
      <c r="U127" s="37"/>
      <c r="V127" s="37"/>
      <c r="W127" s="37"/>
      <c r="X127" s="37"/>
      <c r="Y127" s="37"/>
      <c r="Z127" s="37"/>
      <c r="AA127" s="37"/>
      <c r="AB127" s="37"/>
      <c r="AC127" s="37"/>
      <c r="AD127" s="37"/>
      <c r="AE127" s="37"/>
    </row>
    <row r="128" s="2" customFormat="1" ht="6.96" customHeight="1">
      <c r="A128" s="37"/>
      <c r="B128" s="38"/>
      <c r="C128" s="39"/>
      <c r="D128" s="39"/>
      <c r="E128" s="39"/>
      <c r="F128" s="39"/>
      <c r="G128" s="39"/>
      <c r="H128" s="39"/>
      <c r="I128" s="39"/>
      <c r="J128" s="39"/>
      <c r="K128" s="39"/>
      <c r="L128" s="62"/>
      <c r="S128" s="37"/>
      <c r="T128" s="37"/>
      <c r="U128" s="37"/>
      <c r="V128" s="37"/>
      <c r="W128" s="37"/>
      <c r="X128" s="37"/>
      <c r="Y128" s="37"/>
      <c r="Z128" s="37"/>
      <c r="AA128" s="37"/>
      <c r="AB128" s="37"/>
      <c r="AC128" s="37"/>
      <c r="AD128" s="37"/>
      <c r="AE128" s="37"/>
    </row>
    <row r="129" s="2" customFormat="1" ht="15.15" customHeight="1">
      <c r="A129" s="37"/>
      <c r="B129" s="38"/>
      <c r="C129" s="31" t="s">
        <v>24</v>
      </c>
      <c r="D129" s="39"/>
      <c r="E129" s="39"/>
      <c r="F129" s="26" t="str">
        <f>E15</f>
        <v>Městský úřad Ostrov</v>
      </c>
      <c r="G129" s="39"/>
      <c r="H129" s="39"/>
      <c r="I129" s="31" t="s">
        <v>32</v>
      </c>
      <c r="J129" s="35" t="str">
        <f>E21</f>
        <v xml:space="preserve"> </v>
      </c>
      <c r="K129" s="39"/>
      <c r="L129" s="62"/>
      <c r="S129" s="37"/>
      <c r="T129" s="37"/>
      <c r="U129" s="37"/>
      <c r="V129" s="37"/>
      <c r="W129" s="37"/>
      <c r="X129" s="37"/>
      <c r="Y129" s="37"/>
      <c r="Z129" s="37"/>
      <c r="AA129" s="37"/>
      <c r="AB129" s="37"/>
      <c r="AC129" s="37"/>
      <c r="AD129" s="37"/>
      <c r="AE129" s="37"/>
    </row>
    <row r="130" s="2" customFormat="1" ht="15.15" customHeight="1">
      <c r="A130" s="37"/>
      <c r="B130" s="38"/>
      <c r="C130" s="31" t="s">
        <v>30</v>
      </c>
      <c r="D130" s="39"/>
      <c r="E130" s="39"/>
      <c r="F130" s="26" t="str">
        <f>IF(E18="","",E18)</f>
        <v>Vyplň údaj</v>
      </c>
      <c r="G130" s="39"/>
      <c r="H130" s="39"/>
      <c r="I130" s="31" t="s">
        <v>35</v>
      </c>
      <c r="J130" s="35" t="str">
        <f>E24</f>
        <v xml:space="preserve"> </v>
      </c>
      <c r="K130" s="39"/>
      <c r="L130" s="62"/>
      <c r="S130" s="37"/>
      <c r="T130" s="37"/>
      <c r="U130" s="37"/>
      <c r="V130" s="37"/>
      <c r="W130" s="37"/>
      <c r="X130" s="37"/>
      <c r="Y130" s="37"/>
      <c r="Z130" s="37"/>
      <c r="AA130" s="37"/>
      <c r="AB130" s="37"/>
      <c r="AC130" s="37"/>
      <c r="AD130" s="37"/>
      <c r="AE130" s="37"/>
    </row>
    <row r="131" s="2" customFormat="1" ht="10.32" customHeight="1">
      <c r="A131" s="37"/>
      <c r="B131" s="38"/>
      <c r="C131" s="39"/>
      <c r="D131" s="39"/>
      <c r="E131" s="39"/>
      <c r="F131" s="39"/>
      <c r="G131" s="39"/>
      <c r="H131" s="39"/>
      <c r="I131" s="39"/>
      <c r="J131" s="39"/>
      <c r="K131" s="39"/>
      <c r="L131" s="62"/>
      <c r="S131" s="37"/>
      <c r="T131" s="37"/>
      <c r="U131" s="37"/>
      <c r="V131" s="37"/>
      <c r="W131" s="37"/>
      <c r="X131" s="37"/>
      <c r="Y131" s="37"/>
      <c r="Z131" s="37"/>
      <c r="AA131" s="37"/>
      <c r="AB131" s="37"/>
      <c r="AC131" s="37"/>
      <c r="AD131" s="37"/>
      <c r="AE131" s="37"/>
    </row>
    <row r="132" s="11" customFormat="1" ht="29.28" customHeight="1">
      <c r="A132" s="190"/>
      <c r="B132" s="191"/>
      <c r="C132" s="192" t="s">
        <v>131</v>
      </c>
      <c r="D132" s="193" t="s">
        <v>63</v>
      </c>
      <c r="E132" s="193" t="s">
        <v>59</v>
      </c>
      <c r="F132" s="193" t="s">
        <v>60</v>
      </c>
      <c r="G132" s="193" t="s">
        <v>132</v>
      </c>
      <c r="H132" s="193" t="s">
        <v>133</v>
      </c>
      <c r="I132" s="193" t="s">
        <v>134</v>
      </c>
      <c r="J132" s="193" t="s">
        <v>99</v>
      </c>
      <c r="K132" s="194" t="s">
        <v>135</v>
      </c>
      <c r="L132" s="195"/>
      <c r="M132" s="99" t="s">
        <v>1</v>
      </c>
      <c r="N132" s="100" t="s">
        <v>42</v>
      </c>
      <c r="O132" s="100" t="s">
        <v>136</v>
      </c>
      <c r="P132" s="100" t="s">
        <v>137</v>
      </c>
      <c r="Q132" s="100" t="s">
        <v>138</v>
      </c>
      <c r="R132" s="100" t="s">
        <v>139</v>
      </c>
      <c r="S132" s="100" t="s">
        <v>140</v>
      </c>
      <c r="T132" s="101" t="s">
        <v>141</v>
      </c>
      <c r="U132" s="190"/>
      <c r="V132" s="190"/>
      <c r="W132" s="190"/>
      <c r="X132" s="190"/>
      <c r="Y132" s="190"/>
      <c r="Z132" s="190"/>
      <c r="AA132" s="190"/>
      <c r="AB132" s="190"/>
      <c r="AC132" s="190"/>
      <c r="AD132" s="190"/>
      <c r="AE132" s="190"/>
    </row>
    <row r="133" s="2" customFormat="1" ht="22.8" customHeight="1">
      <c r="A133" s="37"/>
      <c r="B133" s="38"/>
      <c r="C133" s="106" t="s">
        <v>142</v>
      </c>
      <c r="D133" s="39"/>
      <c r="E133" s="39"/>
      <c r="F133" s="39"/>
      <c r="G133" s="39"/>
      <c r="H133" s="39"/>
      <c r="I133" s="39"/>
      <c r="J133" s="196">
        <f>BK133</f>
        <v>0</v>
      </c>
      <c r="K133" s="39"/>
      <c r="L133" s="43"/>
      <c r="M133" s="102"/>
      <c r="N133" s="197"/>
      <c r="O133" s="103"/>
      <c r="P133" s="198">
        <f>P134+P136+P141+P145+P148+P159+P161+P166+P168+P180+P184+P197+P202+P206+P209+P212</f>
        <v>0</v>
      </c>
      <c r="Q133" s="103"/>
      <c r="R133" s="198">
        <f>R134+R136+R141+R145+R148+R159+R161+R166+R168+R180+R184+R197+R202+R206+R209+R212</f>
        <v>0</v>
      </c>
      <c r="S133" s="103"/>
      <c r="T133" s="199">
        <f>T134+T136+T141+T145+T148+T159+T161+T166+T168+T180+T184+T197+T202+T206+T209+T212</f>
        <v>0</v>
      </c>
      <c r="U133" s="37"/>
      <c r="V133" s="37"/>
      <c r="W133" s="37"/>
      <c r="X133" s="37"/>
      <c r="Y133" s="37"/>
      <c r="Z133" s="37"/>
      <c r="AA133" s="37"/>
      <c r="AB133" s="37"/>
      <c r="AC133" s="37"/>
      <c r="AD133" s="37"/>
      <c r="AE133" s="37"/>
      <c r="AT133" s="16" t="s">
        <v>77</v>
      </c>
      <c r="AU133" s="16" t="s">
        <v>101</v>
      </c>
      <c r="BK133" s="200">
        <f>BK134+BK136+BK141+BK145+BK148+BK159+BK161+BK166+BK168+BK180+BK184+BK197+BK202+BK206+BK209+BK212</f>
        <v>0</v>
      </c>
    </row>
    <row r="134" s="12" customFormat="1" ht="25.92" customHeight="1">
      <c r="A134" s="12"/>
      <c r="B134" s="201"/>
      <c r="C134" s="202"/>
      <c r="D134" s="203" t="s">
        <v>77</v>
      </c>
      <c r="E134" s="204" t="s">
        <v>772</v>
      </c>
      <c r="F134" s="204" t="s">
        <v>60</v>
      </c>
      <c r="G134" s="202"/>
      <c r="H134" s="202"/>
      <c r="I134" s="205"/>
      <c r="J134" s="206">
        <f>BK134</f>
        <v>0</v>
      </c>
      <c r="K134" s="202"/>
      <c r="L134" s="207"/>
      <c r="M134" s="208"/>
      <c r="N134" s="209"/>
      <c r="O134" s="209"/>
      <c r="P134" s="210">
        <f>P135</f>
        <v>0</v>
      </c>
      <c r="Q134" s="209"/>
      <c r="R134" s="210">
        <f>R135</f>
        <v>0</v>
      </c>
      <c r="S134" s="209"/>
      <c r="T134" s="211">
        <f>T135</f>
        <v>0</v>
      </c>
      <c r="U134" s="12"/>
      <c r="V134" s="12"/>
      <c r="W134" s="12"/>
      <c r="X134" s="12"/>
      <c r="Y134" s="12"/>
      <c r="Z134" s="12"/>
      <c r="AA134" s="12"/>
      <c r="AB134" s="12"/>
      <c r="AC134" s="12"/>
      <c r="AD134" s="12"/>
      <c r="AE134" s="12"/>
      <c r="AR134" s="212" t="s">
        <v>85</v>
      </c>
      <c r="AT134" s="213" t="s">
        <v>77</v>
      </c>
      <c r="AU134" s="213" t="s">
        <v>78</v>
      </c>
      <c r="AY134" s="212" t="s">
        <v>145</v>
      </c>
      <c r="BK134" s="214">
        <f>BK135</f>
        <v>0</v>
      </c>
    </row>
    <row r="135" s="2" customFormat="1" ht="21.75" customHeight="1">
      <c r="A135" s="37"/>
      <c r="B135" s="38"/>
      <c r="C135" s="217" t="s">
        <v>78</v>
      </c>
      <c r="D135" s="217" t="s">
        <v>148</v>
      </c>
      <c r="E135" s="218" t="s">
        <v>773</v>
      </c>
      <c r="F135" s="219" t="s">
        <v>774</v>
      </c>
      <c r="G135" s="220" t="s">
        <v>151</v>
      </c>
      <c r="H135" s="221">
        <v>10</v>
      </c>
      <c r="I135" s="222"/>
      <c r="J135" s="223">
        <f>ROUND(I135*H135,2)</f>
        <v>0</v>
      </c>
      <c r="K135" s="219" t="s">
        <v>1</v>
      </c>
      <c r="L135" s="43"/>
      <c r="M135" s="224" t="s">
        <v>1</v>
      </c>
      <c r="N135" s="225" t="s">
        <v>44</v>
      </c>
      <c r="O135" s="90"/>
      <c r="P135" s="226">
        <f>O135*H135</f>
        <v>0</v>
      </c>
      <c r="Q135" s="226">
        <v>0</v>
      </c>
      <c r="R135" s="226">
        <f>Q135*H135</f>
        <v>0</v>
      </c>
      <c r="S135" s="226">
        <v>0</v>
      </c>
      <c r="T135" s="227">
        <f>S135*H135</f>
        <v>0</v>
      </c>
      <c r="U135" s="37"/>
      <c r="V135" s="37"/>
      <c r="W135" s="37"/>
      <c r="X135" s="37"/>
      <c r="Y135" s="37"/>
      <c r="Z135" s="37"/>
      <c r="AA135" s="37"/>
      <c r="AB135" s="37"/>
      <c r="AC135" s="37"/>
      <c r="AD135" s="37"/>
      <c r="AE135" s="37"/>
      <c r="AR135" s="228" t="s">
        <v>152</v>
      </c>
      <c r="AT135" s="228" t="s">
        <v>148</v>
      </c>
      <c r="AU135" s="228" t="s">
        <v>85</v>
      </c>
      <c r="AY135" s="16" t="s">
        <v>145</v>
      </c>
      <c r="BE135" s="229">
        <f>IF(N135="základní",J135,0)</f>
        <v>0</v>
      </c>
      <c r="BF135" s="229">
        <f>IF(N135="snížená",J135,0)</f>
        <v>0</v>
      </c>
      <c r="BG135" s="229">
        <f>IF(N135="zákl. přenesená",J135,0)</f>
        <v>0</v>
      </c>
      <c r="BH135" s="229">
        <f>IF(N135="sníž. přenesená",J135,0)</f>
        <v>0</v>
      </c>
      <c r="BI135" s="229">
        <f>IF(N135="nulová",J135,0)</f>
        <v>0</v>
      </c>
      <c r="BJ135" s="16" t="s">
        <v>153</v>
      </c>
      <c r="BK135" s="229">
        <f>ROUND(I135*H135,2)</f>
        <v>0</v>
      </c>
      <c r="BL135" s="16" t="s">
        <v>152</v>
      </c>
      <c r="BM135" s="228" t="s">
        <v>153</v>
      </c>
    </row>
    <row r="136" s="12" customFormat="1" ht="25.92" customHeight="1">
      <c r="A136" s="12"/>
      <c r="B136" s="201"/>
      <c r="C136" s="202"/>
      <c r="D136" s="203" t="s">
        <v>77</v>
      </c>
      <c r="E136" s="204" t="s">
        <v>775</v>
      </c>
      <c r="F136" s="204" t="s">
        <v>776</v>
      </c>
      <c r="G136" s="202"/>
      <c r="H136" s="202"/>
      <c r="I136" s="205"/>
      <c r="J136" s="206">
        <f>BK136</f>
        <v>0</v>
      </c>
      <c r="K136" s="202"/>
      <c r="L136" s="207"/>
      <c r="M136" s="208"/>
      <c r="N136" s="209"/>
      <c r="O136" s="209"/>
      <c r="P136" s="210">
        <f>SUM(P137:P140)</f>
        <v>0</v>
      </c>
      <c r="Q136" s="209"/>
      <c r="R136" s="210">
        <f>SUM(R137:R140)</f>
        <v>0</v>
      </c>
      <c r="S136" s="209"/>
      <c r="T136" s="211">
        <f>SUM(T137:T140)</f>
        <v>0</v>
      </c>
      <c r="U136" s="12"/>
      <c r="V136" s="12"/>
      <c r="W136" s="12"/>
      <c r="X136" s="12"/>
      <c r="Y136" s="12"/>
      <c r="Z136" s="12"/>
      <c r="AA136" s="12"/>
      <c r="AB136" s="12"/>
      <c r="AC136" s="12"/>
      <c r="AD136" s="12"/>
      <c r="AE136" s="12"/>
      <c r="AR136" s="212" t="s">
        <v>85</v>
      </c>
      <c r="AT136" s="213" t="s">
        <v>77</v>
      </c>
      <c r="AU136" s="213" t="s">
        <v>78</v>
      </c>
      <c r="AY136" s="212" t="s">
        <v>145</v>
      </c>
      <c r="BK136" s="214">
        <f>SUM(BK137:BK140)</f>
        <v>0</v>
      </c>
    </row>
    <row r="137" s="2" customFormat="1" ht="24.15" customHeight="1">
      <c r="A137" s="37"/>
      <c r="B137" s="38"/>
      <c r="C137" s="217" t="s">
        <v>78</v>
      </c>
      <c r="D137" s="217" t="s">
        <v>148</v>
      </c>
      <c r="E137" s="218" t="s">
        <v>777</v>
      </c>
      <c r="F137" s="219" t="s">
        <v>778</v>
      </c>
      <c r="G137" s="220" t="s">
        <v>210</v>
      </c>
      <c r="H137" s="221">
        <v>0.5</v>
      </c>
      <c r="I137" s="222"/>
      <c r="J137" s="223">
        <f>ROUND(I137*H137,2)</f>
        <v>0</v>
      </c>
      <c r="K137" s="219" t="s">
        <v>1</v>
      </c>
      <c r="L137" s="43"/>
      <c r="M137" s="224" t="s">
        <v>1</v>
      </c>
      <c r="N137" s="225" t="s">
        <v>44</v>
      </c>
      <c r="O137" s="90"/>
      <c r="P137" s="226">
        <f>O137*H137</f>
        <v>0</v>
      </c>
      <c r="Q137" s="226">
        <v>0</v>
      </c>
      <c r="R137" s="226">
        <f>Q137*H137</f>
        <v>0</v>
      </c>
      <c r="S137" s="226">
        <v>0</v>
      </c>
      <c r="T137" s="227">
        <f>S137*H137</f>
        <v>0</v>
      </c>
      <c r="U137" s="37"/>
      <c r="V137" s="37"/>
      <c r="W137" s="37"/>
      <c r="X137" s="37"/>
      <c r="Y137" s="37"/>
      <c r="Z137" s="37"/>
      <c r="AA137" s="37"/>
      <c r="AB137" s="37"/>
      <c r="AC137" s="37"/>
      <c r="AD137" s="37"/>
      <c r="AE137" s="37"/>
      <c r="AR137" s="228" t="s">
        <v>152</v>
      </c>
      <c r="AT137" s="228" t="s">
        <v>148</v>
      </c>
      <c r="AU137" s="228" t="s">
        <v>85</v>
      </c>
      <c r="AY137" s="16" t="s">
        <v>145</v>
      </c>
      <c r="BE137" s="229">
        <f>IF(N137="základní",J137,0)</f>
        <v>0</v>
      </c>
      <c r="BF137" s="229">
        <f>IF(N137="snížená",J137,0)</f>
        <v>0</v>
      </c>
      <c r="BG137" s="229">
        <f>IF(N137="zákl. přenesená",J137,0)</f>
        <v>0</v>
      </c>
      <c r="BH137" s="229">
        <f>IF(N137="sníž. přenesená",J137,0)</f>
        <v>0</v>
      </c>
      <c r="BI137" s="229">
        <f>IF(N137="nulová",J137,0)</f>
        <v>0</v>
      </c>
      <c r="BJ137" s="16" t="s">
        <v>153</v>
      </c>
      <c r="BK137" s="229">
        <f>ROUND(I137*H137,2)</f>
        <v>0</v>
      </c>
      <c r="BL137" s="16" t="s">
        <v>152</v>
      </c>
      <c r="BM137" s="228" t="s">
        <v>152</v>
      </c>
    </row>
    <row r="138" s="2" customFormat="1" ht="24.15" customHeight="1">
      <c r="A138" s="37"/>
      <c r="B138" s="38"/>
      <c r="C138" s="217" t="s">
        <v>78</v>
      </c>
      <c r="D138" s="217" t="s">
        <v>148</v>
      </c>
      <c r="E138" s="218" t="s">
        <v>779</v>
      </c>
      <c r="F138" s="219" t="s">
        <v>780</v>
      </c>
      <c r="G138" s="220" t="s">
        <v>200</v>
      </c>
      <c r="H138" s="221">
        <v>140</v>
      </c>
      <c r="I138" s="222"/>
      <c r="J138" s="223">
        <f>ROUND(I138*H138,2)</f>
        <v>0</v>
      </c>
      <c r="K138" s="219" t="s">
        <v>1</v>
      </c>
      <c r="L138" s="43"/>
      <c r="M138" s="224" t="s">
        <v>1</v>
      </c>
      <c r="N138" s="225" t="s">
        <v>44</v>
      </c>
      <c r="O138" s="90"/>
      <c r="P138" s="226">
        <f>O138*H138</f>
        <v>0</v>
      </c>
      <c r="Q138" s="226">
        <v>0</v>
      </c>
      <c r="R138" s="226">
        <f>Q138*H138</f>
        <v>0</v>
      </c>
      <c r="S138" s="226">
        <v>0</v>
      </c>
      <c r="T138" s="227">
        <f>S138*H138</f>
        <v>0</v>
      </c>
      <c r="U138" s="37"/>
      <c r="V138" s="37"/>
      <c r="W138" s="37"/>
      <c r="X138" s="37"/>
      <c r="Y138" s="37"/>
      <c r="Z138" s="37"/>
      <c r="AA138" s="37"/>
      <c r="AB138" s="37"/>
      <c r="AC138" s="37"/>
      <c r="AD138" s="37"/>
      <c r="AE138" s="37"/>
      <c r="AR138" s="228" t="s">
        <v>152</v>
      </c>
      <c r="AT138" s="228" t="s">
        <v>148</v>
      </c>
      <c r="AU138" s="228" t="s">
        <v>85</v>
      </c>
      <c r="AY138" s="16" t="s">
        <v>145</v>
      </c>
      <c r="BE138" s="229">
        <f>IF(N138="základní",J138,0)</f>
        <v>0</v>
      </c>
      <c r="BF138" s="229">
        <f>IF(N138="snížená",J138,0)</f>
        <v>0</v>
      </c>
      <c r="BG138" s="229">
        <f>IF(N138="zákl. přenesená",J138,0)</f>
        <v>0</v>
      </c>
      <c r="BH138" s="229">
        <f>IF(N138="sníž. přenesená",J138,0)</f>
        <v>0</v>
      </c>
      <c r="BI138" s="229">
        <f>IF(N138="nulová",J138,0)</f>
        <v>0</v>
      </c>
      <c r="BJ138" s="16" t="s">
        <v>153</v>
      </c>
      <c r="BK138" s="229">
        <f>ROUND(I138*H138,2)</f>
        <v>0</v>
      </c>
      <c r="BL138" s="16" t="s">
        <v>152</v>
      </c>
      <c r="BM138" s="228" t="s">
        <v>158</v>
      </c>
    </row>
    <row r="139" s="2" customFormat="1" ht="24.15" customHeight="1">
      <c r="A139" s="37"/>
      <c r="B139" s="38"/>
      <c r="C139" s="217" t="s">
        <v>78</v>
      </c>
      <c r="D139" s="217" t="s">
        <v>148</v>
      </c>
      <c r="E139" s="218" t="s">
        <v>781</v>
      </c>
      <c r="F139" s="219" t="s">
        <v>782</v>
      </c>
      <c r="G139" s="220" t="s">
        <v>200</v>
      </c>
      <c r="H139" s="221">
        <v>25</v>
      </c>
      <c r="I139" s="222"/>
      <c r="J139" s="223">
        <f>ROUND(I139*H139,2)</f>
        <v>0</v>
      </c>
      <c r="K139" s="219" t="s">
        <v>1</v>
      </c>
      <c r="L139" s="43"/>
      <c r="M139" s="224" t="s">
        <v>1</v>
      </c>
      <c r="N139" s="225" t="s">
        <v>44</v>
      </c>
      <c r="O139" s="90"/>
      <c r="P139" s="226">
        <f>O139*H139</f>
        <v>0</v>
      </c>
      <c r="Q139" s="226">
        <v>0</v>
      </c>
      <c r="R139" s="226">
        <f>Q139*H139</f>
        <v>0</v>
      </c>
      <c r="S139" s="226">
        <v>0</v>
      </c>
      <c r="T139" s="227">
        <f>S139*H139</f>
        <v>0</v>
      </c>
      <c r="U139" s="37"/>
      <c r="V139" s="37"/>
      <c r="W139" s="37"/>
      <c r="X139" s="37"/>
      <c r="Y139" s="37"/>
      <c r="Z139" s="37"/>
      <c r="AA139" s="37"/>
      <c r="AB139" s="37"/>
      <c r="AC139" s="37"/>
      <c r="AD139" s="37"/>
      <c r="AE139" s="37"/>
      <c r="AR139" s="228" t="s">
        <v>152</v>
      </c>
      <c r="AT139" s="228" t="s">
        <v>148</v>
      </c>
      <c r="AU139" s="228" t="s">
        <v>85</v>
      </c>
      <c r="AY139" s="16" t="s">
        <v>145</v>
      </c>
      <c r="BE139" s="229">
        <f>IF(N139="základní",J139,0)</f>
        <v>0</v>
      </c>
      <c r="BF139" s="229">
        <f>IF(N139="snížená",J139,0)</f>
        <v>0</v>
      </c>
      <c r="BG139" s="229">
        <f>IF(N139="zákl. přenesená",J139,0)</f>
        <v>0</v>
      </c>
      <c r="BH139" s="229">
        <f>IF(N139="sníž. přenesená",J139,0)</f>
        <v>0</v>
      </c>
      <c r="BI139" s="229">
        <f>IF(N139="nulová",J139,0)</f>
        <v>0</v>
      </c>
      <c r="BJ139" s="16" t="s">
        <v>153</v>
      </c>
      <c r="BK139" s="229">
        <f>ROUND(I139*H139,2)</f>
        <v>0</v>
      </c>
      <c r="BL139" s="16" t="s">
        <v>152</v>
      </c>
      <c r="BM139" s="228" t="s">
        <v>174</v>
      </c>
    </row>
    <row r="140" s="2" customFormat="1" ht="24.15" customHeight="1">
      <c r="A140" s="37"/>
      <c r="B140" s="38"/>
      <c r="C140" s="217" t="s">
        <v>78</v>
      </c>
      <c r="D140" s="217" t="s">
        <v>148</v>
      </c>
      <c r="E140" s="218" t="s">
        <v>783</v>
      </c>
      <c r="F140" s="219" t="s">
        <v>784</v>
      </c>
      <c r="G140" s="220" t="s">
        <v>200</v>
      </c>
      <c r="H140" s="221">
        <v>7</v>
      </c>
      <c r="I140" s="222"/>
      <c r="J140" s="223">
        <f>ROUND(I140*H140,2)</f>
        <v>0</v>
      </c>
      <c r="K140" s="219" t="s">
        <v>1</v>
      </c>
      <c r="L140" s="43"/>
      <c r="M140" s="224" t="s">
        <v>1</v>
      </c>
      <c r="N140" s="225" t="s">
        <v>44</v>
      </c>
      <c r="O140" s="90"/>
      <c r="P140" s="226">
        <f>O140*H140</f>
        <v>0</v>
      </c>
      <c r="Q140" s="226">
        <v>0</v>
      </c>
      <c r="R140" s="226">
        <f>Q140*H140</f>
        <v>0</v>
      </c>
      <c r="S140" s="226">
        <v>0</v>
      </c>
      <c r="T140" s="227">
        <f>S140*H140</f>
        <v>0</v>
      </c>
      <c r="U140" s="37"/>
      <c r="V140" s="37"/>
      <c r="W140" s="37"/>
      <c r="X140" s="37"/>
      <c r="Y140" s="37"/>
      <c r="Z140" s="37"/>
      <c r="AA140" s="37"/>
      <c r="AB140" s="37"/>
      <c r="AC140" s="37"/>
      <c r="AD140" s="37"/>
      <c r="AE140" s="37"/>
      <c r="AR140" s="228" t="s">
        <v>152</v>
      </c>
      <c r="AT140" s="228" t="s">
        <v>148</v>
      </c>
      <c r="AU140" s="228" t="s">
        <v>85</v>
      </c>
      <c r="AY140" s="16" t="s">
        <v>145</v>
      </c>
      <c r="BE140" s="229">
        <f>IF(N140="základní",J140,0)</f>
        <v>0</v>
      </c>
      <c r="BF140" s="229">
        <f>IF(N140="snížená",J140,0)</f>
        <v>0</v>
      </c>
      <c r="BG140" s="229">
        <f>IF(N140="zákl. přenesená",J140,0)</f>
        <v>0</v>
      </c>
      <c r="BH140" s="229">
        <f>IF(N140="sníž. přenesená",J140,0)</f>
        <v>0</v>
      </c>
      <c r="BI140" s="229">
        <f>IF(N140="nulová",J140,0)</f>
        <v>0</v>
      </c>
      <c r="BJ140" s="16" t="s">
        <v>153</v>
      </c>
      <c r="BK140" s="229">
        <f>ROUND(I140*H140,2)</f>
        <v>0</v>
      </c>
      <c r="BL140" s="16" t="s">
        <v>152</v>
      </c>
      <c r="BM140" s="228" t="s">
        <v>182</v>
      </c>
    </row>
    <row r="141" s="12" customFormat="1" ht="25.92" customHeight="1">
      <c r="A141" s="12"/>
      <c r="B141" s="201"/>
      <c r="C141" s="202"/>
      <c r="D141" s="203" t="s">
        <v>77</v>
      </c>
      <c r="E141" s="204" t="s">
        <v>785</v>
      </c>
      <c r="F141" s="204" t="s">
        <v>229</v>
      </c>
      <c r="G141" s="202"/>
      <c r="H141" s="202"/>
      <c r="I141" s="205"/>
      <c r="J141" s="206">
        <f>BK141</f>
        <v>0</v>
      </c>
      <c r="K141" s="202"/>
      <c r="L141" s="207"/>
      <c r="M141" s="208"/>
      <c r="N141" s="209"/>
      <c r="O141" s="209"/>
      <c r="P141" s="210">
        <f>SUM(P142:P144)</f>
        <v>0</v>
      </c>
      <c r="Q141" s="209"/>
      <c r="R141" s="210">
        <f>SUM(R142:R144)</f>
        <v>0</v>
      </c>
      <c r="S141" s="209"/>
      <c r="T141" s="211">
        <f>SUM(T142:T144)</f>
        <v>0</v>
      </c>
      <c r="U141" s="12"/>
      <c r="V141" s="12"/>
      <c r="W141" s="12"/>
      <c r="X141" s="12"/>
      <c r="Y141" s="12"/>
      <c r="Z141" s="12"/>
      <c r="AA141" s="12"/>
      <c r="AB141" s="12"/>
      <c r="AC141" s="12"/>
      <c r="AD141" s="12"/>
      <c r="AE141" s="12"/>
      <c r="AR141" s="212" t="s">
        <v>85</v>
      </c>
      <c r="AT141" s="213" t="s">
        <v>77</v>
      </c>
      <c r="AU141" s="213" t="s">
        <v>78</v>
      </c>
      <c r="AY141" s="212" t="s">
        <v>145</v>
      </c>
      <c r="BK141" s="214">
        <f>SUM(BK142:BK144)</f>
        <v>0</v>
      </c>
    </row>
    <row r="142" s="2" customFormat="1" ht="24.15" customHeight="1">
      <c r="A142" s="37"/>
      <c r="B142" s="38"/>
      <c r="C142" s="217" t="s">
        <v>78</v>
      </c>
      <c r="D142" s="217" t="s">
        <v>148</v>
      </c>
      <c r="E142" s="218" t="s">
        <v>786</v>
      </c>
      <c r="F142" s="219" t="s">
        <v>787</v>
      </c>
      <c r="G142" s="220" t="s">
        <v>232</v>
      </c>
      <c r="H142" s="221">
        <v>1</v>
      </c>
      <c r="I142" s="222"/>
      <c r="J142" s="223">
        <f>ROUND(I142*H142,2)</f>
        <v>0</v>
      </c>
      <c r="K142" s="219" t="s">
        <v>1</v>
      </c>
      <c r="L142" s="43"/>
      <c r="M142" s="224" t="s">
        <v>1</v>
      </c>
      <c r="N142" s="225" t="s">
        <v>44</v>
      </c>
      <c r="O142" s="90"/>
      <c r="P142" s="226">
        <f>O142*H142</f>
        <v>0</v>
      </c>
      <c r="Q142" s="226">
        <v>0</v>
      </c>
      <c r="R142" s="226">
        <f>Q142*H142</f>
        <v>0</v>
      </c>
      <c r="S142" s="226">
        <v>0</v>
      </c>
      <c r="T142" s="227">
        <f>S142*H142</f>
        <v>0</v>
      </c>
      <c r="U142" s="37"/>
      <c r="V142" s="37"/>
      <c r="W142" s="37"/>
      <c r="X142" s="37"/>
      <c r="Y142" s="37"/>
      <c r="Z142" s="37"/>
      <c r="AA142" s="37"/>
      <c r="AB142" s="37"/>
      <c r="AC142" s="37"/>
      <c r="AD142" s="37"/>
      <c r="AE142" s="37"/>
      <c r="AR142" s="228" t="s">
        <v>152</v>
      </c>
      <c r="AT142" s="228" t="s">
        <v>148</v>
      </c>
      <c r="AU142" s="228" t="s">
        <v>85</v>
      </c>
      <c r="AY142" s="16" t="s">
        <v>145</v>
      </c>
      <c r="BE142" s="229">
        <f>IF(N142="základní",J142,0)</f>
        <v>0</v>
      </c>
      <c r="BF142" s="229">
        <f>IF(N142="snížená",J142,0)</f>
        <v>0</v>
      </c>
      <c r="BG142" s="229">
        <f>IF(N142="zákl. přenesená",J142,0)</f>
        <v>0</v>
      </c>
      <c r="BH142" s="229">
        <f>IF(N142="sníž. přenesená",J142,0)</f>
        <v>0</v>
      </c>
      <c r="BI142" s="229">
        <f>IF(N142="nulová",J142,0)</f>
        <v>0</v>
      </c>
      <c r="BJ142" s="16" t="s">
        <v>153</v>
      </c>
      <c r="BK142" s="229">
        <f>ROUND(I142*H142,2)</f>
        <v>0</v>
      </c>
      <c r="BL142" s="16" t="s">
        <v>152</v>
      </c>
      <c r="BM142" s="228" t="s">
        <v>8</v>
      </c>
    </row>
    <row r="143" s="2" customFormat="1" ht="24.15" customHeight="1">
      <c r="A143" s="37"/>
      <c r="B143" s="38"/>
      <c r="C143" s="217" t="s">
        <v>78</v>
      </c>
      <c r="D143" s="217" t="s">
        <v>148</v>
      </c>
      <c r="E143" s="218" t="s">
        <v>788</v>
      </c>
      <c r="F143" s="219" t="s">
        <v>789</v>
      </c>
      <c r="G143" s="220" t="s">
        <v>790</v>
      </c>
      <c r="H143" s="221">
        <v>5</v>
      </c>
      <c r="I143" s="222"/>
      <c r="J143" s="223">
        <f>ROUND(I143*H143,2)</f>
        <v>0</v>
      </c>
      <c r="K143" s="219" t="s">
        <v>1</v>
      </c>
      <c r="L143" s="43"/>
      <c r="M143" s="224" t="s">
        <v>1</v>
      </c>
      <c r="N143" s="225" t="s">
        <v>44</v>
      </c>
      <c r="O143" s="90"/>
      <c r="P143" s="226">
        <f>O143*H143</f>
        <v>0</v>
      </c>
      <c r="Q143" s="226">
        <v>0</v>
      </c>
      <c r="R143" s="226">
        <f>Q143*H143</f>
        <v>0</v>
      </c>
      <c r="S143" s="226">
        <v>0</v>
      </c>
      <c r="T143" s="227">
        <f>S143*H143</f>
        <v>0</v>
      </c>
      <c r="U143" s="37"/>
      <c r="V143" s="37"/>
      <c r="W143" s="37"/>
      <c r="X143" s="37"/>
      <c r="Y143" s="37"/>
      <c r="Z143" s="37"/>
      <c r="AA143" s="37"/>
      <c r="AB143" s="37"/>
      <c r="AC143" s="37"/>
      <c r="AD143" s="37"/>
      <c r="AE143" s="37"/>
      <c r="AR143" s="228" t="s">
        <v>152</v>
      </c>
      <c r="AT143" s="228" t="s">
        <v>148</v>
      </c>
      <c r="AU143" s="228" t="s">
        <v>85</v>
      </c>
      <c r="AY143" s="16" t="s">
        <v>145</v>
      </c>
      <c r="BE143" s="229">
        <f>IF(N143="základní",J143,0)</f>
        <v>0</v>
      </c>
      <c r="BF143" s="229">
        <f>IF(N143="snížená",J143,0)</f>
        <v>0</v>
      </c>
      <c r="BG143" s="229">
        <f>IF(N143="zákl. přenesená",J143,0)</f>
        <v>0</v>
      </c>
      <c r="BH143" s="229">
        <f>IF(N143="sníž. přenesená",J143,0)</f>
        <v>0</v>
      </c>
      <c r="BI143" s="229">
        <f>IF(N143="nulová",J143,0)</f>
        <v>0</v>
      </c>
      <c r="BJ143" s="16" t="s">
        <v>153</v>
      </c>
      <c r="BK143" s="229">
        <f>ROUND(I143*H143,2)</f>
        <v>0</v>
      </c>
      <c r="BL143" s="16" t="s">
        <v>152</v>
      </c>
      <c r="BM143" s="228" t="s">
        <v>197</v>
      </c>
    </row>
    <row r="144" s="2" customFormat="1" ht="24.15" customHeight="1">
      <c r="A144" s="37"/>
      <c r="B144" s="38"/>
      <c r="C144" s="217" t="s">
        <v>78</v>
      </c>
      <c r="D144" s="217" t="s">
        <v>148</v>
      </c>
      <c r="E144" s="218" t="s">
        <v>791</v>
      </c>
      <c r="F144" s="219" t="s">
        <v>792</v>
      </c>
      <c r="G144" s="220" t="s">
        <v>232</v>
      </c>
      <c r="H144" s="221">
        <v>1</v>
      </c>
      <c r="I144" s="222"/>
      <c r="J144" s="223">
        <f>ROUND(I144*H144,2)</f>
        <v>0</v>
      </c>
      <c r="K144" s="219" t="s">
        <v>1</v>
      </c>
      <c r="L144" s="43"/>
      <c r="M144" s="224" t="s">
        <v>1</v>
      </c>
      <c r="N144" s="225" t="s">
        <v>44</v>
      </c>
      <c r="O144" s="90"/>
      <c r="P144" s="226">
        <f>O144*H144</f>
        <v>0</v>
      </c>
      <c r="Q144" s="226">
        <v>0</v>
      </c>
      <c r="R144" s="226">
        <f>Q144*H144</f>
        <v>0</v>
      </c>
      <c r="S144" s="226">
        <v>0</v>
      </c>
      <c r="T144" s="227">
        <f>S144*H144</f>
        <v>0</v>
      </c>
      <c r="U144" s="37"/>
      <c r="V144" s="37"/>
      <c r="W144" s="37"/>
      <c r="X144" s="37"/>
      <c r="Y144" s="37"/>
      <c r="Z144" s="37"/>
      <c r="AA144" s="37"/>
      <c r="AB144" s="37"/>
      <c r="AC144" s="37"/>
      <c r="AD144" s="37"/>
      <c r="AE144" s="37"/>
      <c r="AR144" s="228" t="s">
        <v>152</v>
      </c>
      <c r="AT144" s="228" t="s">
        <v>148</v>
      </c>
      <c r="AU144" s="228" t="s">
        <v>85</v>
      </c>
      <c r="AY144" s="16" t="s">
        <v>145</v>
      </c>
      <c r="BE144" s="229">
        <f>IF(N144="základní",J144,0)</f>
        <v>0</v>
      </c>
      <c r="BF144" s="229">
        <f>IF(N144="snížená",J144,0)</f>
        <v>0</v>
      </c>
      <c r="BG144" s="229">
        <f>IF(N144="zákl. přenesená",J144,0)</f>
        <v>0</v>
      </c>
      <c r="BH144" s="229">
        <f>IF(N144="sníž. přenesená",J144,0)</f>
        <v>0</v>
      </c>
      <c r="BI144" s="229">
        <f>IF(N144="nulová",J144,0)</f>
        <v>0</v>
      </c>
      <c r="BJ144" s="16" t="s">
        <v>153</v>
      </c>
      <c r="BK144" s="229">
        <f>ROUND(I144*H144,2)</f>
        <v>0</v>
      </c>
      <c r="BL144" s="16" t="s">
        <v>152</v>
      </c>
      <c r="BM144" s="228" t="s">
        <v>207</v>
      </c>
    </row>
    <row r="145" s="12" customFormat="1" ht="25.92" customHeight="1">
      <c r="A145" s="12"/>
      <c r="B145" s="201"/>
      <c r="C145" s="202"/>
      <c r="D145" s="203" t="s">
        <v>77</v>
      </c>
      <c r="E145" s="204" t="s">
        <v>793</v>
      </c>
      <c r="F145" s="204" t="s">
        <v>257</v>
      </c>
      <c r="G145" s="202"/>
      <c r="H145" s="202"/>
      <c r="I145" s="205"/>
      <c r="J145" s="206">
        <f>BK145</f>
        <v>0</v>
      </c>
      <c r="K145" s="202"/>
      <c r="L145" s="207"/>
      <c r="M145" s="208"/>
      <c r="N145" s="209"/>
      <c r="O145" s="209"/>
      <c r="P145" s="210">
        <f>SUM(P146:P147)</f>
        <v>0</v>
      </c>
      <c r="Q145" s="209"/>
      <c r="R145" s="210">
        <f>SUM(R146:R147)</f>
        <v>0</v>
      </c>
      <c r="S145" s="209"/>
      <c r="T145" s="211">
        <f>SUM(T146:T147)</f>
        <v>0</v>
      </c>
      <c r="U145" s="12"/>
      <c r="V145" s="12"/>
      <c r="W145" s="12"/>
      <c r="X145" s="12"/>
      <c r="Y145" s="12"/>
      <c r="Z145" s="12"/>
      <c r="AA145" s="12"/>
      <c r="AB145" s="12"/>
      <c r="AC145" s="12"/>
      <c r="AD145" s="12"/>
      <c r="AE145" s="12"/>
      <c r="AR145" s="212" t="s">
        <v>85</v>
      </c>
      <c r="AT145" s="213" t="s">
        <v>77</v>
      </c>
      <c r="AU145" s="213" t="s">
        <v>78</v>
      </c>
      <c r="AY145" s="212" t="s">
        <v>145</v>
      </c>
      <c r="BK145" s="214">
        <f>SUM(BK146:BK147)</f>
        <v>0</v>
      </c>
    </row>
    <row r="146" s="2" customFormat="1" ht="16.5" customHeight="1">
      <c r="A146" s="37"/>
      <c r="B146" s="38"/>
      <c r="C146" s="217" t="s">
        <v>78</v>
      </c>
      <c r="D146" s="217" t="s">
        <v>148</v>
      </c>
      <c r="E146" s="218" t="s">
        <v>794</v>
      </c>
      <c r="F146" s="219" t="s">
        <v>795</v>
      </c>
      <c r="G146" s="220" t="s">
        <v>232</v>
      </c>
      <c r="H146" s="221">
        <v>1</v>
      </c>
      <c r="I146" s="222"/>
      <c r="J146" s="223">
        <f>ROUND(I146*H146,2)</f>
        <v>0</v>
      </c>
      <c r="K146" s="219" t="s">
        <v>1</v>
      </c>
      <c r="L146" s="43"/>
      <c r="M146" s="224" t="s">
        <v>1</v>
      </c>
      <c r="N146" s="225" t="s">
        <v>44</v>
      </c>
      <c r="O146" s="90"/>
      <c r="P146" s="226">
        <f>O146*H146</f>
        <v>0</v>
      </c>
      <c r="Q146" s="226">
        <v>0</v>
      </c>
      <c r="R146" s="226">
        <f>Q146*H146</f>
        <v>0</v>
      </c>
      <c r="S146" s="226">
        <v>0</v>
      </c>
      <c r="T146" s="227">
        <f>S146*H146</f>
        <v>0</v>
      </c>
      <c r="U146" s="37"/>
      <c r="V146" s="37"/>
      <c r="W146" s="37"/>
      <c r="X146" s="37"/>
      <c r="Y146" s="37"/>
      <c r="Z146" s="37"/>
      <c r="AA146" s="37"/>
      <c r="AB146" s="37"/>
      <c r="AC146" s="37"/>
      <c r="AD146" s="37"/>
      <c r="AE146" s="37"/>
      <c r="AR146" s="228" t="s">
        <v>152</v>
      </c>
      <c r="AT146" s="228" t="s">
        <v>148</v>
      </c>
      <c r="AU146" s="228" t="s">
        <v>85</v>
      </c>
      <c r="AY146" s="16" t="s">
        <v>145</v>
      </c>
      <c r="BE146" s="229">
        <f>IF(N146="základní",J146,0)</f>
        <v>0</v>
      </c>
      <c r="BF146" s="229">
        <f>IF(N146="snížená",J146,0)</f>
        <v>0</v>
      </c>
      <c r="BG146" s="229">
        <f>IF(N146="zákl. přenesená",J146,0)</f>
        <v>0</v>
      </c>
      <c r="BH146" s="229">
        <f>IF(N146="sníž. přenesená",J146,0)</f>
        <v>0</v>
      </c>
      <c r="BI146" s="229">
        <f>IF(N146="nulová",J146,0)</f>
        <v>0</v>
      </c>
      <c r="BJ146" s="16" t="s">
        <v>153</v>
      </c>
      <c r="BK146" s="229">
        <f>ROUND(I146*H146,2)</f>
        <v>0</v>
      </c>
      <c r="BL146" s="16" t="s">
        <v>152</v>
      </c>
      <c r="BM146" s="228" t="s">
        <v>216</v>
      </c>
    </row>
    <row r="147" s="12" customFormat="1" ht="22.8" customHeight="1">
      <c r="A147" s="12"/>
      <c r="B147" s="201"/>
      <c r="C147" s="202"/>
      <c r="D147" s="203" t="s">
        <v>77</v>
      </c>
      <c r="E147" s="215" t="s">
        <v>796</v>
      </c>
      <c r="F147" s="215" t="s">
        <v>108</v>
      </c>
      <c r="G147" s="202"/>
      <c r="H147" s="202"/>
      <c r="I147" s="205"/>
      <c r="J147" s="216">
        <f>BK147</f>
        <v>0</v>
      </c>
      <c r="K147" s="202"/>
      <c r="L147" s="207"/>
      <c r="M147" s="208"/>
      <c r="N147" s="209"/>
      <c r="O147" s="209"/>
      <c r="P147" s="210">
        <v>0</v>
      </c>
      <c r="Q147" s="209"/>
      <c r="R147" s="210">
        <v>0</v>
      </c>
      <c r="S147" s="209"/>
      <c r="T147" s="211">
        <v>0</v>
      </c>
      <c r="U147" s="12"/>
      <c r="V147" s="12"/>
      <c r="W147" s="12"/>
      <c r="X147" s="12"/>
      <c r="Y147" s="12"/>
      <c r="Z147" s="12"/>
      <c r="AA147" s="12"/>
      <c r="AB147" s="12"/>
      <c r="AC147" s="12"/>
      <c r="AD147" s="12"/>
      <c r="AE147" s="12"/>
      <c r="AR147" s="212" t="s">
        <v>85</v>
      </c>
      <c r="AT147" s="213" t="s">
        <v>77</v>
      </c>
      <c r="AU147" s="213" t="s">
        <v>85</v>
      </c>
      <c r="AY147" s="212" t="s">
        <v>145</v>
      </c>
      <c r="BK147" s="214">
        <v>0</v>
      </c>
    </row>
    <row r="148" s="12" customFormat="1" ht="25.92" customHeight="1">
      <c r="A148" s="12"/>
      <c r="B148" s="201"/>
      <c r="C148" s="202"/>
      <c r="D148" s="203" t="s">
        <v>77</v>
      </c>
      <c r="E148" s="204" t="s">
        <v>797</v>
      </c>
      <c r="F148" s="204" t="s">
        <v>798</v>
      </c>
      <c r="G148" s="202"/>
      <c r="H148" s="202"/>
      <c r="I148" s="205"/>
      <c r="J148" s="206">
        <f>BK148</f>
        <v>0</v>
      </c>
      <c r="K148" s="202"/>
      <c r="L148" s="207"/>
      <c r="M148" s="208"/>
      <c r="N148" s="209"/>
      <c r="O148" s="209"/>
      <c r="P148" s="210">
        <f>SUM(P149:P158)</f>
        <v>0</v>
      </c>
      <c r="Q148" s="209"/>
      <c r="R148" s="210">
        <f>SUM(R149:R158)</f>
        <v>0</v>
      </c>
      <c r="S148" s="209"/>
      <c r="T148" s="211">
        <f>SUM(T149:T158)</f>
        <v>0</v>
      </c>
      <c r="U148" s="12"/>
      <c r="V148" s="12"/>
      <c r="W148" s="12"/>
      <c r="X148" s="12"/>
      <c r="Y148" s="12"/>
      <c r="Z148" s="12"/>
      <c r="AA148" s="12"/>
      <c r="AB148" s="12"/>
      <c r="AC148" s="12"/>
      <c r="AD148" s="12"/>
      <c r="AE148" s="12"/>
      <c r="AR148" s="212" t="s">
        <v>85</v>
      </c>
      <c r="AT148" s="213" t="s">
        <v>77</v>
      </c>
      <c r="AU148" s="213" t="s">
        <v>78</v>
      </c>
      <c r="AY148" s="212" t="s">
        <v>145</v>
      </c>
      <c r="BK148" s="214">
        <f>SUM(BK149:BK158)</f>
        <v>0</v>
      </c>
    </row>
    <row r="149" s="2" customFormat="1" ht="24.15" customHeight="1">
      <c r="A149" s="37"/>
      <c r="B149" s="38"/>
      <c r="C149" s="253" t="s">
        <v>153</v>
      </c>
      <c r="D149" s="253" t="s">
        <v>275</v>
      </c>
      <c r="E149" s="254" t="s">
        <v>85</v>
      </c>
      <c r="F149" s="255" t="s">
        <v>799</v>
      </c>
      <c r="G149" s="256" t="s">
        <v>800</v>
      </c>
      <c r="H149" s="257">
        <v>1</v>
      </c>
      <c r="I149" s="258"/>
      <c r="J149" s="259">
        <f>ROUND(I149*H149,2)</f>
        <v>0</v>
      </c>
      <c r="K149" s="255" t="s">
        <v>1</v>
      </c>
      <c r="L149" s="260"/>
      <c r="M149" s="261" t="s">
        <v>1</v>
      </c>
      <c r="N149" s="262" t="s">
        <v>44</v>
      </c>
      <c r="O149" s="90"/>
      <c r="P149" s="226">
        <f>O149*H149</f>
        <v>0</v>
      </c>
      <c r="Q149" s="226">
        <v>0</v>
      </c>
      <c r="R149" s="226">
        <f>Q149*H149</f>
        <v>0</v>
      </c>
      <c r="S149" s="226">
        <v>0</v>
      </c>
      <c r="T149" s="227">
        <f>S149*H149</f>
        <v>0</v>
      </c>
      <c r="U149" s="37"/>
      <c r="V149" s="37"/>
      <c r="W149" s="37"/>
      <c r="X149" s="37"/>
      <c r="Y149" s="37"/>
      <c r="Z149" s="37"/>
      <c r="AA149" s="37"/>
      <c r="AB149" s="37"/>
      <c r="AC149" s="37"/>
      <c r="AD149" s="37"/>
      <c r="AE149" s="37"/>
      <c r="AR149" s="228" t="s">
        <v>174</v>
      </c>
      <c r="AT149" s="228" t="s">
        <v>275</v>
      </c>
      <c r="AU149" s="228" t="s">
        <v>85</v>
      </c>
      <c r="AY149" s="16" t="s">
        <v>145</v>
      </c>
      <c r="BE149" s="229">
        <f>IF(N149="základní",J149,0)</f>
        <v>0</v>
      </c>
      <c r="BF149" s="229">
        <f>IF(N149="snížená",J149,0)</f>
        <v>0</v>
      </c>
      <c r="BG149" s="229">
        <f>IF(N149="zákl. přenesená",J149,0)</f>
        <v>0</v>
      </c>
      <c r="BH149" s="229">
        <f>IF(N149="sníž. přenesená",J149,0)</f>
        <v>0</v>
      </c>
      <c r="BI149" s="229">
        <f>IF(N149="nulová",J149,0)</f>
        <v>0</v>
      </c>
      <c r="BJ149" s="16" t="s">
        <v>153</v>
      </c>
      <c r="BK149" s="229">
        <f>ROUND(I149*H149,2)</f>
        <v>0</v>
      </c>
      <c r="BL149" s="16" t="s">
        <v>152</v>
      </c>
      <c r="BM149" s="228" t="s">
        <v>801</v>
      </c>
    </row>
    <row r="150" s="2" customFormat="1" ht="21.75" customHeight="1">
      <c r="A150" s="37"/>
      <c r="B150" s="38"/>
      <c r="C150" s="253" t="s">
        <v>146</v>
      </c>
      <c r="D150" s="253" t="s">
        <v>275</v>
      </c>
      <c r="E150" s="254" t="s">
        <v>153</v>
      </c>
      <c r="F150" s="255" t="s">
        <v>802</v>
      </c>
      <c r="G150" s="256" t="s">
        <v>800</v>
      </c>
      <c r="H150" s="257">
        <v>1</v>
      </c>
      <c r="I150" s="258"/>
      <c r="J150" s="259">
        <f>ROUND(I150*H150,2)</f>
        <v>0</v>
      </c>
      <c r="K150" s="255" t="s">
        <v>1</v>
      </c>
      <c r="L150" s="260"/>
      <c r="M150" s="261" t="s">
        <v>1</v>
      </c>
      <c r="N150" s="262" t="s">
        <v>44</v>
      </c>
      <c r="O150" s="90"/>
      <c r="P150" s="226">
        <f>O150*H150</f>
        <v>0</v>
      </c>
      <c r="Q150" s="226">
        <v>0</v>
      </c>
      <c r="R150" s="226">
        <f>Q150*H150</f>
        <v>0</v>
      </c>
      <c r="S150" s="226">
        <v>0</v>
      </c>
      <c r="T150" s="227">
        <f>S150*H150</f>
        <v>0</v>
      </c>
      <c r="U150" s="37"/>
      <c r="V150" s="37"/>
      <c r="W150" s="37"/>
      <c r="X150" s="37"/>
      <c r="Y150" s="37"/>
      <c r="Z150" s="37"/>
      <c r="AA150" s="37"/>
      <c r="AB150" s="37"/>
      <c r="AC150" s="37"/>
      <c r="AD150" s="37"/>
      <c r="AE150" s="37"/>
      <c r="AR150" s="228" t="s">
        <v>174</v>
      </c>
      <c r="AT150" s="228" t="s">
        <v>275</v>
      </c>
      <c r="AU150" s="228" t="s">
        <v>85</v>
      </c>
      <c r="AY150" s="16" t="s">
        <v>145</v>
      </c>
      <c r="BE150" s="229">
        <f>IF(N150="základní",J150,0)</f>
        <v>0</v>
      </c>
      <c r="BF150" s="229">
        <f>IF(N150="snížená",J150,0)</f>
        <v>0</v>
      </c>
      <c r="BG150" s="229">
        <f>IF(N150="zákl. přenesená",J150,0)</f>
        <v>0</v>
      </c>
      <c r="BH150" s="229">
        <f>IF(N150="sníž. přenesená",J150,0)</f>
        <v>0</v>
      </c>
      <c r="BI150" s="229">
        <f>IF(N150="nulová",J150,0)</f>
        <v>0</v>
      </c>
      <c r="BJ150" s="16" t="s">
        <v>153</v>
      </c>
      <c r="BK150" s="229">
        <f>ROUND(I150*H150,2)</f>
        <v>0</v>
      </c>
      <c r="BL150" s="16" t="s">
        <v>152</v>
      </c>
      <c r="BM150" s="228" t="s">
        <v>803</v>
      </c>
    </row>
    <row r="151" s="2" customFormat="1" ht="16.5" customHeight="1">
      <c r="A151" s="37"/>
      <c r="B151" s="38"/>
      <c r="C151" s="253" t="s">
        <v>152</v>
      </c>
      <c r="D151" s="253" t="s">
        <v>275</v>
      </c>
      <c r="E151" s="254" t="s">
        <v>146</v>
      </c>
      <c r="F151" s="255" t="s">
        <v>804</v>
      </c>
      <c r="G151" s="256" t="s">
        <v>800</v>
      </c>
      <c r="H151" s="257">
        <v>1</v>
      </c>
      <c r="I151" s="258"/>
      <c r="J151" s="259">
        <f>ROUND(I151*H151,2)</f>
        <v>0</v>
      </c>
      <c r="K151" s="255" t="s">
        <v>1</v>
      </c>
      <c r="L151" s="260"/>
      <c r="M151" s="261" t="s">
        <v>1</v>
      </c>
      <c r="N151" s="262" t="s">
        <v>44</v>
      </c>
      <c r="O151" s="90"/>
      <c r="P151" s="226">
        <f>O151*H151</f>
        <v>0</v>
      </c>
      <c r="Q151" s="226">
        <v>0</v>
      </c>
      <c r="R151" s="226">
        <f>Q151*H151</f>
        <v>0</v>
      </c>
      <c r="S151" s="226">
        <v>0</v>
      </c>
      <c r="T151" s="227">
        <f>S151*H151</f>
        <v>0</v>
      </c>
      <c r="U151" s="37"/>
      <c r="V151" s="37"/>
      <c r="W151" s="37"/>
      <c r="X151" s="37"/>
      <c r="Y151" s="37"/>
      <c r="Z151" s="37"/>
      <c r="AA151" s="37"/>
      <c r="AB151" s="37"/>
      <c r="AC151" s="37"/>
      <c r="AD151" s="37"/>
      <c r="AE151" s="37"/>
      <c r="AR151" s="228" t="s">
        <v>174</v>
      </c>
      <c r="AT151" s="228" t="s">
        <v>275</v>
      </c>
      <c r="AU151" s="228" t="s">
        <v>85</v>
      </c>
      <c r="AY151" s="16" t="s">
        <v>145</v>
      </c>
      <c r="BE151" s="229">
        <f>IF(N151="základní",J151,0)</f>
        <v>0</v>
      </c>
      <c r="BF151" s="229">
        <f>IF(N151="snížená",J151,0)</f>
        <v>0</v>
      </c>
      <c r="BG151" s="229">
        <f>IF(N151="zákl. přenesená",J151,0)</f>
        <v>0</v>
      </c>
      <c r="BH151" s="229">
        <f>IF(N151="sníž. přenesená",J151,0)</f>
        <v>0</v>
      </c>
      <c r="BI151" s="229">
        <f>IF(N151="nulová",J151,0)</f>
        <v>0</v>
      </c>
      <c r="BJ151" s="16" t="s">
        <v>153</v>
      </c>
      <c r="BK151" s="229">
        <f>ROUND(I151*H151,2)</f>
        <v>0</v>
      </c>
      <c r="BL151" s="16" t="s">
        <v>152</v>
      </c>
      <c r="BM151" s="228" t="s">
        <v>805</v>
      </c>
    </row>
    <row r="152" s="2" customFormat="1" ht="16.5" customHeight="1">
      <c r="A152" s="37"/>
      <c r="B152" s="38"/>
      <c r="C152" s="253" t="s">
        <v>163</v>
      </c>
      <c r="D152" s="253" t="s">
        <v>275</v>
      </c>
      <c r="E152" s="254" t="s">
        <v>152</v>
      </c>
      <c r="F152" s="255" t="s">
        <v>806</v>
      </c>
      <c r="G152" s="256" t="s">
        <v>800</v>
      </c>
      <c r="H152" s="257">
        <v>10</v>
      </c>
      <c r="I152" s="258"/>
      <c r="J152" s="259">
        <f>ROUND(I152*H152,2)</f>
        <v>0</v>
      </c>
      <c r="K152" s="255" t="s">
        <v>1</v>
      </c>
      <c r="L152" s="260"/>
      <c r="M152" s="261" t="s">
        <v>1</v>
      </c>
      <c r="N152" s="262" t="s">
        <v>44</v>
      </c>
      <c r="O152" s="90"/>
      <c r="P152" s="226">
        <f>O152*H152</f>
        <v>0</v>
      </c>
      <c r="Q152" s="226">
        <v>0</v>
      </c>
      <c r="R152" s="226">
        <f>Q152*H152</f>
        <v>0</v>
      </c>
      <c r="S152" s="226">
        <v>0</v>
      </c>
      <c r="T152" s="227">
        <f>S152*H152</f>
        <v>0</v>
      </c>
      <c r="U152" s="37"/>
      <c r="V152" s="37"/>
      <c r="W152" s="37"/>
      <c r="X152" s="37"/>
      <c r="Y152" s="37"/>
      <c r="Z152" s="37"/>
      <c r="AA152" s="37"/>
      <c r="AB152" s="37"/>
      <c r="AC152" s="37"/>
      <c r="AD152" s="37"/>
      <c r="AE152" s="37"/>
      <c r="AR152" s="228" t="s">
        <v>174</v>
      </c>
      <c r="AT152" s="228" t="s">
        <v>275</v>
      </c>
      <c r="AU152" s="228" t="s">
        <v>85</v>
      </c>
      <c r="AY152" s="16" t="s">
        <v>145</v>
      </c>
      <c r="BE152" s="229">
        <f>IF(N152="základní",J152,0)</f>
        <v>0</v>
      </c>
      <c r="BF152" s="229">
        <f>IF(N152="snížená",J152,0)</f>
        <v>0</v>
      </c>
      <c r="BG152" s="229">
        <f>IF(N152="zákl. přenesená",J152,0)</f>
        <v>0</v>
      </c>
      <c r="BH152" s="229">
        <f>IF(N152="sníž. přenesená",J152,0)</f>
        <v>0</v>
      </c>
      <c r="BI152" s="229">
        <f>IF(N152="nulová",J152,0)</f>
        <v>0</v>
      </c>
      <c r="BJ152" s="16" t="s">
        <v>153</v>
      </c>
      <c r="BK152" s="229">
        <f>ROUND(I152*H152,2)</f>
        <v>0</v>
      </c>
      <c r="BL152" s="16" t="s">
        <v>152</v>
      </c>
      <c r="BM152" s="228" t="s">
        <v>807</v>
      </c>
    </row>
    <row r="153" s="2" customFormat="1" ht="24.15" customHeight="1">
      <c r="A153" s="37"/>
      <c r="B153" s="38"/>
      <c r="C153" s="253" t="s">
        <v>158</v>
      </c>
      <c r="D153" s="253" t="s">
        <v>275</v>
      </c>
      <c r="E153" s="254" t="s">
        <v>163</v>
      </c>
      <c r="F153" s="255" t="s">
        <v>808</v>
      </c>
      <c r="G153" s="256" t="s">
        <v>800</v>
      </c>
      <c r="H153" s="257">
        <v>1</v>
      </c>
      <c r="I153" s="258"/>
      <c r="J153" s="259">
        <f>ROUND(I153*H153,2)</f>
        <v>0</v>
      </c>
      <c r="K153" s="255" t="s">
        <v>1</v>
      </c>
      <c r="L153" s="260"/>
      <c r="M153" s="261" t="s">
        <v>1</v>
      </c>
      <c r="N153" s="262" t="s">
        <v>44</v>
      </c>
      <c r="O153" s="90"/>
      <c r="P153" s="226">
        <f>O153*H153</f>
        <v>0</v>
      </c>
      <c r="Q153" s="226">
        <v>0</v>
      </c>
      <c r="R153" s="226">
        <f>Q153*H153</f>
        <v>0</v>
      </c>
      <c r="S153" s="226">
        <v>0</v>
      </c>
      <c r="T153" s="227">
        <f>S153*H153</f>
        <v>0</v>
      </c>
      <c r="U153" s="37"/>
      <c r="V153" s="37"/>
      <c r="W153" s="37"/>
      <c r="X153" s="37"/>
      <c r="Y153" s="37"/>
      <c r="Z153" s="37"/>
      <c r="AA153" s="37"/>
      <c r="AB153" s="37"/>
      <c r="AC153" s="37"/>
      <c r="AD153" s="37"/>
      <c r="AE153" s="37"/>
      <c r="AR153" s="228" t="s">
        <v>174</v>
      </c>
      <c r="AT153" s="228" t="s">
        <v>275</v>
      </c>
      <c r="AU153" s="228" t="s">
        <v>85</v>
      </c>
      <c r="AY153" s="16" t="s">
        <v>145</v>
      </c>
      <c r="BE153" s="229">
        <f>IF(N153="základní",J153,0)</f>
        <v>0</v>
      </c>
      <c r="BF153" s="229">
        <f>IF(N153="snížená",J153,0)</f>
        <v>0</v>
      </c>
      <c r="BG153" s="229">
        <f>IF(N153="zákl. přenesená",J153,0)</f>
        <v>0</v>
      </c>
      <c r="BH153" s="229">
        <f>IF(N153="sníž. přenesená",J153,0)</f>
        <v>0</v>
      </c>
      <c r="BI153" s="229">
        <f>IF(N153="nulová",J153,0)</f>
        <v>0</v>
      </c>
      <c r="BJ153" s="16" t="s">
        <v>153</v>
      </c>
      <c r="BK153" s="229">
        <f>ROUND(I153*H153,2)</f>
        <v>0</v>
      </c>
      <c r="BL153" s="16" t="s">
        <v>152</v>
      </c>
      <c r="BM153" s="228" t="s">
        <v>809</v>
      </c>
    </row>
    <row r="154" s="2" customFormat="1" ht="16.5" customHeight="1">
      <c r="A154" s="37"/>
      <c r="B154" s="38"/>
      <c r="C154" s="253" t="s">
        <v>170</v>
      </c>
      <c r="D154" s="253" t="s">
        <v>275</v>
      </c>
      <c r="E154" s="254" t="s">
        <v>158</v>
      </c>
      <c r="F154" s="255" t="s">
        <v>810</v>
      </c>
      <c r="G154" s="256" t="s">
        <v>800</v>
      </c>
      <c r="H154" s="257">
        <v>1</v>
      </c>
      <c r="I154" s="258"/>
      <c r="J154" s="259">
        <f>ROUND(I154*H154,2)</f>
        <v>0</v>
      </c>
      <c r="K154" s="255" t="s">
        <v>1</v>
      </c>
      <c r="L154" s="260"/>
      <c r="M154" s="261" t="s">
        <v>1</v>
      </c>
      <c r="N154" s="262" t="s">
        <v>44</v>
      </c>
      <c r="O154" s="90"/>
      <c r="P154" s="226">
        <f>O154*H154</f>
        <v>0</v>
      </c>
      <c r="Q154" s="226">
        <v>0</v>
      </c>
      <c r="R154" s="226">
        <f>Q154*H154</f>
        <v>0</v>
      </c>
      <c r="S154" s="226">
        <v>0</v>
      </c>
      <c r="T154" s="227">
        <f>S154*H154</f>
        <v>0</v>
      </c>
      <c r="U154" s="37"/>
      <c r="V154" s="37"/>
      <c r="W154" s="37"/>
      <c r="X154" s="37"/>
      <c r="Y154" s="37"/>
      <c r="Z154" s="37"/>
      <c r="AA154" s="37"/>
      <c r="AB154" s="37"/>
      <c r="AC154" s="37"/>
      <c r="AD154" s="37"/>
      <c r="AE154" s="37"/>
      <c r="AR154" s="228" t="s">
        <v>174</v>
      </c>
      <c r="AT154" s="228" t="s">
        <v>275</v>
      </c>
      <c r="AU154" s="228" t="s">
        <v>85</v>
      </c>
      <c r="AY154" s="16" t="s">
        <v>145</v>
      </c>
      <c r="BE154" s="229">
        <f>IF(N154="základní",J154,0)</f>
        <v>0</v>
      </c>
      <c r="BF154" s="229">
        <f>IF(N154="snížená",J154,0)</f>
        <v>0</v>
      </c>
      <c r="BG154" s="229">
        <f>IF(N154="zákl. přenesená",J154,0)</f>
        <v>0</v>
      </c>
      <c r="BH154" s="229">
        <f>IF(N154="sníž. přenesená",J154,0)</f>
        <v>0</v>
      </c>
      <c r="BI154" s="229">
        <f>IF(N154="nulová",J154,0)</f>
        <v>0</v>
      </c>
      <c r="BJ154" s="16" t="s">
        <v>153</v>
      </c>
      <c r="BK154" s="229">
        <f>ROUND(I154*H154,2)</f>
        <v>0</v>
      </c>
      <c r="BL154" s="16" t="s">
        <v>152</v>
      </c>
      <c r="BM154" s="228" t="s">
        <v>811</v>
      </c>
    </row>
    <row r="155" s="2" customFormat="1" ht="16.5" customHeight="1">
      <c r="A155" s="37"/>
      <c r="B155" s="38"/>
      <c r="C155" s="253" t="s">
        <v>174</v>
      </c>
      <c r="D155" s="253" t="s">
        <v>275</v>
      </c>
      <c r="E155" s="254" t="s">
        <v>170</v>
      </c>
      <c r="F155" s="255" t="s">
        <v>812</v>
      </c>
      <c r="G155" s="256" t="s">
        <v>800</v>
      </c>
      <c r="H155" s="257">
        <v>1</v>
      </c>
      <c r="I155" s="258"/>
      <c r="J155" s="259">
        <f>ROUND(I155*H155,2)</f>
        <v>0</v>
      </c>
      <c r="K155" s="255" t="s">
        <v>1</v>
      </c>
      <c r="L155" s="260"/>
      <c r="M155" s="261" t="s">
        <v>1</v>
      </c>
      <c r="N155" s="262" t="s">
        <v>44</v>
      </c>
      <c r="O155" s="90"/>
      <c r="P155" s="226">
        <f>O155*H155</f>
        <v>0</v>
      </c>
      <c r="Q155" s="226">
        <v>0</v>
      </c>
      <c r="R155" s="226">
        <f>Q155*H155</f>
        <v>0</v>
      </c>
      <c r="S155" s="226">
        <v>0</v>
      </c>
      <c r="T155" s="227">
        <f>S155*H155</f>
        <v>0</v>
      </c>
      <c r="U155" s="37"/>
      <c r="V155" s="37"/>
      <c r="W155" s="37"/>
      <c r="X155" s="37"/>
      <c r="Y155" s="37"/>
      <c r="Z155" s="37"/>
      <c r="AA155" s="37"/>
      <c r="AB155" s="37"/>
      <c r="AC155" s="37"/>
      <c r="AD155" s="37"/>
      <c r="AE155" s="37"/>
      <c r="AR155" s="228" t="s">
        <v>174</v>
      </c>
      <c r="AT155" s="228" t="s">
        <v>275</v>
      </c>
      <c r="AU155" s="228" t="s">
        <v>85</v>
      </c>
      <c r="AY155" s="16" t="s">
        <v>145</v>
      </c>
      <c r="BE155" s="229">
        <f>IF(N155="základní",J155,0)</f>
        <v>0</v>
      </c>
      <c r="BF155" s="229">
        <f>IF(N155="snížená",J155,0)</f>
        <v>0</v>
      </c>
      <c r="BG155" s="229">
        <f>IF(N155="zákl. přenesená",J155,0)</f>
        <v>0</v>
      </c>
      <c r="BH155" s="229">
        <f>IF(N155="sníž. přenesená",J155,0)</f>
        <v>0</v>
      </c>
      <c r="BI155" s="229">
        <f>IF(N155="nulová",J155,0)</f>
        <v>0</v>
      </c>
      <c r="BJ155" s="16" t="s">
        <v>153</v>
      </c>
      <c r="BK155" s="229">
        <f>ROUND(I155*H155,2)</f>
        <v>0</v>
      </c>
      <c r="BL155" s="16" t="s">
        <v>152</v>
      </c>
      <c r="BM155" s="228" t="s">
        <v>813</v>
      </c>
    </row>
    <row r="156" s="2" customFormat="1" ht="33" customHeight="1">
      <c r="A156" s="37"/>
      <c r="B156" s="38"/>
      <c r="C156" s="253" t="s">
        <v>178</v>
      </c>
      <c r="D156" s="253" t="s">
        <v>275</v>
      </c>
      <c r="E156" s="254" t="s">
        <v>174</v>
      </c>
      <c r="F156" s="255" t="s">
        <v>814</v>
      </c>
      <c r="G156" s="256" t="s">
        <v>800</v>
      </c>
      <c r="H156" s="257">
        <v>2</v>
      </c>
      <c r="I156" s="258"/>
      <c r="J156" s="259">
        <f>ROUND(I156*H156,2)</f>
        <v>0</v>
      </c>
      <c r="K156" s="255" t="s">
        <v>1</v>
      </c>
      <c r="L156" s="260"/>
      <c r="M156" s="261" t="s">
        <v>1</v>
      </c>
      <c r="N156" s="262" t="s">
        <v>44</v>
      </c>
      <c r="O156" s="90"/>
      <c r="P156" s="226">
        <f>O156*H156</f>
        <v>0</v>
      </c>
      <c r="Q156" s="226">
        <v>0</v>
      </c>
      <c r="R156" s="226">
        <f>Q156*H156</f>
        <v>0</v>
      </c>
      <c r="S156" s="226">
        <v>0</v>
      </c>
      <c r="T156" s="227">
        <f>S156*H156</f>
        <v>0</v>
      </c>
      <c r="U156" s="37"/>
      <c r="V156" s="37"/>
      <c r="W156" s="37"/>
      <c r="X156" s="37"/>
      <c r="Y156" s="37"/>
      <c r="Z156" s="37"/>
      <c r="AA156" s="37"/>
      <c r="AB156" s="37"/>
      <c r="AC156" s="37"/>
      <c r="AD156" s="37"/>
      <c r="AE156" s="37"/>
      <c r="AR156" s="228" t="s">
        <v>174</v>
      </c>
      <c r="AT156" s="228" t="s">
        <v>275</v>
      </c>
      <c r="AU156" s="228" t="s">
        <v>85</v>
      </c>
      <c r="AY156" s="16" t="s">
        <v>145</v>
      </c>
      <c r="BE156" s="229">
        <f>IF(N156="základní",J156,0)</f>
        <v>0</v>
      </c>
      <c r="BF156" s="229">
        <f>IF(N156="snížená",J156,0)</f>
        <v>0</v>
      </c>
      <c r="BG156" s="229">
        <f>IF(N156="zákl. přenesená",J156,0)</f>
        <v>0</v>
      </c>
      <c r="BH156" s="229">
        <f>IF(N156="sníž. přenesená",J156,0)</f>
        <v>0</v>
      </c>
      <c r="BI156" s="229">
        <f>IF(N156="nulová",J156,0)</f>
        <v>0</v>
      </c>
      <c r="BJ156" s="16" t="s">
        <v>153</v>
      </c>
      <c r="BK156" s="229">
        <f>ROUND(I156*H156,2)</f>
        <v>0</v>
      </c>
      <c r="BL156" s="16" t="s">
        <v>152</v>
      </c>
      <c r="BM156" s="228" t="s">
        <v>815</v>
      </c>
    </row>
    <row r="157" s="2" customFormat="1" ht="16.5" customHeight="1">
      <c r="A157" s="37"/>
      <c r="B157" s="38"/>
      <c r="C157" s="253" t="s">
        <v>182</v>
      </c>
      <c r="D157" s="253" t="s">
        <v>275</v>
      </c>
      <c r="E157" s="254" t="s">
        <v>178</v>
      </c>
      <c r="F157" s="255" t="s">
        <v>816</v>
      </c>
      <c r="G157" s="256" t="s">
        <v>800</v>
      </c>
      <c r="H157" s="257">
        <v>2</v>
      </c>
      <c r="I157" s="258"/>
      <c r="J157" s="259">
        <f>ROUND(I157*H157,2)</f>
        <v>0</v>
      </c>
      <c r="K157" s="255" t="s">
        <v>1</v>
      </c>
      <c r="L157" s="260"/>
      <c r="M157" s="261" t="s">
        <v>1</v>
      </c>
      <c r="N157" s="262" t="s">
        <v>44</v>
      </c>
      <c r="O157" s="90"/>
      <c r="P157" s="226">
        <f>O157*H157</f>
        <v>0</v>
      </c>
      <c r="Q157" s="226">
        <v>0</v>
      </c>
      <c r="R157" s="226">
        <f>Q157*H157</f>
        <v>0</v>
      </c>
      <c r="S157" s="226">
        <v>0</v>
      </c>
      <c r="T157" s="227">
        <f>S157*H157</f>
        <v>0</v>
      </c>
      <c r="U157" s="37"/>
      <c r="V157" s="37"/>
      <c r="W157" s="37"/>
      <c r="X157" s="37"/>
      <c r="Y157" s="37"/>
      <c r="Z157" s="37"/>
      <c r="AA157" s="37"/>
      <c r="AB157" s="37"/>
      <c r="AC157" s="37"/>
      <c r="AD157" s="37"/>
      <c r="AE157" s="37"/>
      <c r="AR157" s="228" t="s">
        <v>174</v>
      </c>
      <c r="AT157" s="228" t="s">
        <v>275</v>
      </c>
      <c r="AU157" s="228" t="s">
        <v>85</v>
      </c>
      <c r="AY157" s="16" t="s">
        <v>145</v>
      </c>
      <c r="BE157" s="229">
        <f>IF(N157="základní",J157,0)</f>
        <v>0</v>
      </c>
      <c r="BF157" s="229">
        <f>IF(N157="snížená",J157,0)</f>
        <v>0</v>
      </c>
      <c r="BG157" s="229">
        <f>IF(N157="zákl. přenesená",J157,0)</f>
        <v>0</v>
      </c>
      <c r="BH157" s="229">
        <f>IF(N157="sníž. přenesená",J157,0)</f>
        <v>0</v>
      </c>
      <c r="BI157" s="229">
        <f>IF(N157="nulová",J157,0)</f>
        <v>0</v>
      </c>
      <c r="BJ157" s="16" t="s">
        <v>153</v>
      </c>
      <c r="BK157" s="229">
        <f>ROUND(I157*H157,2)</f>
        <v>0</v>
      </c>
      <c r="BL157" s="16" t="s">
        <v>152</v>
      </c>
      <c r="BM157" s="228" t="s">
        <v>817</v>
      </c>
    </row>
    <row r="158" s="2" customFormat="1" ht="24.15" customHeight="1">
      <c r="A158" s="37"/>
      <c r="B158" s="38"/>
      <c r="C158" s="217" t="s">
        <v>186</v>
      </c>
      <c r="D158" s="217" t="s">
        <v>148</v>
      </c>
      <c r="E158" s="218" t="s">
        <v>818</v>
      </c>
      <c r="F158" s="219" t="s">
        <v>819</v>
      </c>
      <c r="G158" s="220" t="s">
        <v>800</v>
      </c>
      <c r="H158" s="221">
        <v>1</v>
      </c>
      <c r="I158" s="222"/>
      <c r="J158" s="223">
        <f>ROUND(I158*H158,2)</f>
        <v>0</v>
      </c>
      <c r="K158" s="219" t="s">
        <v>1</v>
      </c>
      <c r="L158" s="43"/>
      <c r="M158" s="224" t="s">
        <v>1</v>
      </c>
      <c r="N158" s="225" t="s">
        <v>44</v>
      </c>
      <c r="O158" s="90"/>
      <c r="P158" s="226">
        <f>O158*H158</f>
        <v>0</v>
      </c>
      <c r="Q158" s="226">
        <v>0</v>
      </c>
      <c r="R158" s="226">
        <f>Q158*H158</f>
        <v>0</v>
      </c>
      <c r="S158" s="226">
        <v>0</v>
      </c>
      <c r="T158" s="227">
        <f>S158*H158</f>
        <v>0</v>
      </c>
      <c r="U158" s="37"/>
      <c r="V158" s="37"/>
      <c r="W158" s="37"/>
      <c r="X158" s="37"/>
      <c r="Y158" s="37"/>
      <c r="Z158" s="37"/>
      <c r="AA158" s="37"/>
      <c r="AB158" s="37"/>
      <c r="AC158" s="37"/>
      <c r="AD158" s="37"/>
      <c r="AE158" s="37"/>
      <c r="AR158" s="228" t="s">
        <v>152</v>
      </c>
      <c r="AT158" s="228" t="s">
        <v>148</v>
      </c>
      <c r="AU158" s="228" t="s">
        <v>85</v>
      </c>
      <c r="AY158" s="16" t="s">
        <v>145</v>
      </c>
      <c r="BE158" s="229">
        <f>IF(N158="základní",J158,0)</f>
        <v>0</v>
      </c>
      <c r="BF158" s="229">
        <f>IF(N158="snížená",J158,0)</f>
        <v>0</v>
      </c>
      <c r="BG158" s="229">
        <f>IF(N158="zákl. přenesená",J158,0)</f>
        <v>0</v>
      </c>
      <c r="BH158" s="229">
        <f>IF(N158="sníž. přenesená",J158,0)</f>
        <v>0</v>
      </c>
      <c r="BI158" s="229">
        <f>IF(N158="nulová",J158,0)</f>
        <v>0</v>
      </c>
      <c r="BJ158" s="16" t="s">
        <v>153</v>
      </c>
      <c r="BK158" s="229">
        <f>ROUND(I158*H158,2)</f>
        <v>0</v>
      </c>
      <c r="BL158" s="16" t="s">
        <v>152</v>
      </c>
      <c r="BM158" s="228" t="s">
        <v>820</v>
      </c>
    </row>
    <row r="159" s="12" customFormat="1" ht="25.92" customHeight="1">
      <c r="A159" s="12"/>
      <c r="B159" s="201"/>
      <c r="C159" s="202"/>
      <c r="D159" s="203" t="s">
        <v>77</v>
      </c>
      <c r="E159" s="204" t="s">
        <v>821</v>
      </c>
      <c r="F159" s="204" t="s">
        <v>822</v>
      </c>
      <c r="G159" s="202"/>
      <c r="H159" s="202"/>
      <c r="I159" s="205"/>
      <c r="J159" s="206">
        <f>BK159</f>
        <v>0</v>
      </c>
      <c r="K159" s="202"/>
      <c r="L159" s="207"/>
      <c r="M159" s="208"/>
      <c r="N159" s="209"/>
      <c r="O159" s="209"/>
      <c r="P159" s="210">
        <f>P160</f>
        <v>0</v>
      </c>
      <c r="Q159" s="209"/>
      <c r="R159" s="210">
        <f>R160</f>
        <v>0</v>
      </c>
      <c r="S159" s="209"/>
      <c r="T159" s="211">
        <f>T160</f>
        <v>0</v>
      </c>
      <c r="U159" s="12"/>
      <c r="V159" s="12"/>
      <c r="W159" s="12"/>
      <c r="X159" s="12"/>
      <c r="Y159" s="12"/>
      <c r="Z159" s="12"/>
      <c r="AA159" s="12"/>
      <c r="AB159" s="12"/>
      <c r="AC159" s="12"/>
      <c r="AD159" s="12"/>
      <c r="AE159" s="12"/>
      <c r="AR159" s="212" t="s">
        <v>85</v>
      </c>
      <c r="AT159" s="213" t="s">
        <v>77</v>
      </c>
      <c r="AU159" s="213" t="s">
        <v>78</v>
      </c>
      <c r="AY159" s="212" t="s">
        <v>145</v>
      </c>
      <c r="BK159" s="214">
        <f>BK160</f>
        <v>0</v>
      </c>
    </row>
    <row r="160" s="2" customFormat="1" ht="24.15" customHeight="1">
      <c r="A160" s="37"/>
      <c r="B160" s="38"/>
      <c r="C160" s="217" t="s">
        <v>78</v>
      </c>
      <c r="D160" s="217" t="s">
        <v>148</v>
      </c>
      <c r="E160" s="218" t="s">
        <v>823</v>
      </c>
      <c r="F160" s="219" t="s">
        <v>824</v>
      </c>
      <c r="G160" s="220" t="s">
        <v>800</v>
      </c>
      <c r="H160" s="221">
        <v>2</v>
      </c>
      <c r="I160" s="222"/>
      <c r="J160" s="223">
        <f>ROUND(I160*H160,2)</f>
        <v>0</v>
      </c>
      <c r="K160" s="219" t="s">
        <v>1</v>
      </c>
      <c r="L160" s="43"/>
      <c r="M160" s="224" t="s">
        <v>1</v>
      </c>
      <c r="N160" s="225" t="s">
        <v>44</v>
      </c>
      <c r="O160" s="90"/>
      <c r="P160" s="226">
        <f>O160*H160</f>
        <v>0</v>
      </c>
      <c r="Q160" s="226">
        <v>0</v>
      </c>
      <c r="R160" s="226">
        <f>Q160*H160</f>
        <v>0</v>
      </c>
      <c r="S160" s="226">
        <v>0</v>
      </c>
      <c r="T160" s="227">
        <f>S160*H160</f>
        <v>0</v>
      </c>
      <c r="U160" s="37"/>
      <c r="V160" s="37"/>
      <c r="W160" s="37"/>
      <c r="X160" s="37"/>
      <c r="Y160" s="37"/>
      <c r="Z160" s="37"/>
      <c r="AA160" s="37"/>
      <c r="AB160" s="37"/>
      <c r="AC160" s="37"/>
      <c r="AD160" s="37"/>
      <c r="AE160" s="37"/>
      <c r="AR160" s="228" t="s">
        <v>152</v>
      </c>
      <c r="AT160" s="228" t="s">
        <v>148</v>
      </c>
      <c r="AU160" s="228" t="s">
        <v>85</v>
      </c>
      <c r="AY160" s="16" t="s">
        <v>145</v>
      </c>
      <c r="BE160" s="229">
        <f>IF(N160="základní",J160,0)</f>
        <v>0</v>
      </c>
      <c r="BF160" s="229">
        <f>IF(N160="snížená",J160,0)</f>
        <v>0</v>
      </c>
      <c r="BG160" s="229">
        <f>IF(N160="zákl. přenesená",J160,0)</f>
        <v>0</v>
      </c>
      <c r="BH160" s="229">
        <f>IF(N160="sníž. přenesená",J160,0)</f>
        <v>0</v>
      </c>
      <c r="BI160" s="229">
        <f>IF(N160="nulová",J160,0)</f>
        <v>0</v>
      </c>
      <c r="BJ160" s="16" t="s">
        <v>153</v>
      </c>
      <c r="BK160" s="229">
        <f>ROUND(I160*H160,2)</f>
        <v>0</v>
      </c>
      <c r="BL160" s="16" t="s">
        <v>152</v>
      </c>
      <c r="BM160" s="228" t="s">
        <v>242</v>
      </c>
    </row>
    <row r="161" s="12" customFormat="1" ht="25.92" customHeight="1">
      <c r="A161" s="12"/>
      <c r="B161" s="201"/>
      <c r="C161" s="202"/>
      <c r="D161" s="203" t="s">
        <v>77</v>
      </c>
      <c r="E161" s="204" t="s">
        <v>825</v>
      </c>
      <c r="F161" s="204" t="s">
        <v>826</v>
      </c>
      <c r="G161" s="202"/>
      <c r="H161" s="202"/>
      <c r="I161" s="205"/>
      <c r="J161" s="206">
        <f>BK161</f>
        <v>0</v>
      </c>
      <c r="K161" s="202"/>
      <c r="L161" s="207"/>
      <c r="M161" s="208"/>
      <c r="N161" s="209"/>
      <c r="O161" s="209"/>
      <c r="P161" s="210">
        <f>SUM(P162:P165)</f>
        <v>0</v>
      </c>
      <c r="Q161" s="209"/>
      <c r="R161" s="210">
        <f>SUM(R162:R165)</f>
        <v>0</v>
      </c>
      <c r="S161" s="209"/>
      <c r="T161" s="211">
        <f>SUM(T162:T165)</f>
        <v>0</v>
      </c>
      <c r="U161" s="12"/>
      <c r="V161" s="12"/>
      <c r="W161" s="12"/>
      <c r="X161" s="12"/>
      <c r="Y161" s="12"/>
      <c r="Z161" s="12"/>
      <c r="AA161" s="12"/>
      <c r="AB161" s="12"/>
      <c r="AC161" s="12"/>
      <c r="AD161" s="12"/>
      <c r="AE161" s="12"/>
      <c r="AR161" s="212" t="s">
        <v>85</v>
      </c>
      <c r="AT161" s="213" t="s">
        <v>77</v>
      </c>
      <c r="AU161" s="213" t="s">
        <v>78</v>
      </c>
      <c r="AY161" s="212" t="s">
        <v>145</v>
      </c>
      <c r="BK161" s="214">
        <f>SUM(BK162:BK165)</f>
        <v>0</v>
      </c>
    </row>
    <row r="162" s="2" customFormat="1" ht="37.8" customHeight="1">
      <c r="A162" s="37"/>
      <c r="B162" s="38"/>
      <c r="C162" s="217" t="s">
        <v>78</v>
      </c>
      <c r="D162" s="217" t="s">
        <v>148</v>
      </c>
      <c r="E162" s="218" t="s">
        <v>827</v>
      </c>
      <c r="F162" s="219" t="s">
        <v>828</v>
      </c>
      <c r="G162" s="220" t="s">
        <v>800</v>
      </c>
      <c r="H162" s="221">
        <v>3</v>
      </c>
      <c r="I162" s="222"/>
      <c r="J162" s="223">
        <f>ROUND(I162*H162,2)</f>
        <v>0</v>
      </c>
      <c r="K162" s="219" t="s">
        <v>1</v>
      </c>
      <c r="L162" s="43"/>
      <c r="M162" s="224" t="s">
        <v>1</v>
      </c>
      <c r="N162" s="225" t="s">
        <v>44</v>
      </c>
      <c r="O162" s="90"/>
      <c r="P162" s="226">
        <f>O162*H162</f>
        <v>0</v>
      </c>
      <c r="Q162" s="226">
        <v>0</v>
      </c>
      <c r="R162" s="226">
        <f>Q162*H162</f>
        <v>0</v>
      </c>
      <c r="S162" s="226">
        <v>0</v>
      </c>
      <c r="T162" s="227">
        <f>S162*H162</f>
        <v>0</v>
      </c>
      <c r="U162" s="37"/>
      <c r="V162" s="37"/>
      <c r="W162" s="37"/>
      <c r="X162" s="37"/>
      <c r="Y162" s="37"/>
      <c r="Z162" s="37"/>
      <c r="AA162" s="37"/>
      <c r="AB162" s="37"/>
      <c r="AC162" s="37"/>
      <c r="AD162" s="37"/>
      <c r="AE162" s="37"/>
      <c r="AR162" s="228" t="s">
        <v>152</v>
      </c>
      <c r="AT162" s="228" t="s">
        <v>148</v>
      </c>
      <c r="AU162" s="228" t="s">
        <v>85</v>
      </c>
      <c r="AY162" s="16" t="s">
        <v>145</v>
      </c>
      <c r="BE162" s="229">
        <f>IF(N162="základní",J162,0)</f>
        <v>0</v>
      </c>
      <c r="BF162" s="229">
        <f>IF(N162="snížená",J162,0)</f>
        <v>0</v>
      </c>
      <c r="BG162" s="229">
        <f>IF(N162="zákl. přenesená",J162,0)</f>
        <v>0</v>
      </c>
      <c r="BH162" s="229">
        <f>IF(N162="sníž. přenesená",J162,0)</f>
        <v>0</v>
      </c>
      <c r="BI162" s="229">
        <f>IF(N162="nulová",J162,0)</f>
        <v>0</v>
      </c>
      <c r="BJ162" s="16" t="s">
        <v>153</v>
      </c>
      <c r="BK162" s="229">
        <f>ROUND(I162*H162,2)</f>
        <v>0</v>
      </c>
      <c r="BL162" s="16" t="s">
        <v>152</v>
      </c>
      <c r="BM162" s="228" t="s">
        <v>258</v>
      </c>
    </row>
    <row r="163" s="2" customFormat="1" ht="37.8" customHeight="1">
      <c r="A163" s="37"/>
      <c r="B163" s="38"/>
      <c r="C163" s="217" t="s">
        <v>78</v>
      </c>
      <c r="D163" s="217" t="s">
        <v>148</v>
      </c>
      <c r="E163" s="218" t="s">
        <v>829</v>
      </c>
      <c r="F163" s="219" t="s">
        <v>830</v>
      </c>
      <c r="G163" s="220" t="s">
        <v>800</v>
      </c>
      <c r="H163" s="221">
        <v>2</v>
      </c>
      <c r="I163" s="222"/>
      <c r="J163" s="223">
        <f>ROUND(I163*H163,2)</f>
        <v>0</v>
      </c>
      <c r="K163" s="219" t="s">
        <v>1</v>
      </c>
      <c r="L163" s="43"/>
      <c r="M163" s="224" t="s">
        <v>1</v>
      </c>
      <c r="N163" s="225" t="s">
        <v>44</v>
      </c>
      <c r="O163" s="90"/>
      <c r="P163" s="226">
        <f>O163*H163</f>
        <v>0</v>
      </c>
      <c r="Q163" s="226">
        <v>0</v>
      </c>
      <c r="R163" s="226">
        <f>Q163*H163</f>
        <v>0</v>
      </c>
      <c r="S163" s="226">
        <v>0</v>
      </c>
      <c r="T163" s="227">
        <f>S163*H163</f>
        <v>0</v>
      </c>
      <c r="U163" s="37"/>
      <c r="V163" s="37"/>
      <c r="W163" s="37"/>
      <c r="X163" s="37"/>
      <c r="Y163" s="37"/>
      <c r="Z163" s="37"/>
      <c r="AA163" s="37"/>
      <c r="AB163" s="37"/>
      <c r="AC163" s="37"/>
      <c r="AD163" s="37"/>
      <c r="AE163" s="37"/>
      <c r="AR163" s="228" t="s">
        <v>152</v>
      </c>
      <c r="AT163" s="228" t="s">
        <v>148</v>
      </c>
      <c r="AU163" s="228" t="s">
        <v>85</v>
      </c>
      <c r="AY163" s="16" t="s">
        <v>145</v>
      </c>
      <c r="BE163" s="229">
        <f>IF(N163="základní",J163,0)</f>
        <v>0</v>
      </c>
      <c r="BF163" s="229">
        <f>IF(N163="snížená",J163,0)</f>
        <v>0</v>
      </c>
      <c r="BG163" s="229">
        <f>IF(N163="zákl. přenesená",J163,0)</f>
        <v>0</v>
      </c>
      <c r="BH163" s="229">
        <f>IF(N163="sníž. přenesená",J163,0)</f>
        <v>0</v>
      </c>
      <c r="BI163" s="229">
        <f>IF(N163="nulová",J163,0)</f>
        <v>0</v>
      </c>
      <c r="BJ163" s="16" t="s">
        <v>153</v>
      </c>
      <c r="BK163" s="229">
        <f>ROUND(I163*H163,2)</f>
        <v>0</v>
      </c>
      <c r="BL163" s="16" t="s">
        <v>152</v>
      </c>
      <c r="BM163" s="228" t="s">
        <v>270</v>
      </c>
    </row>
    <row r="164" s="2" customFormat="1" ht="37.8" customHeight="1">
      <c r="A164" s="37"/>
      <c r="B164" s="38"/>
      <c r="C164" s="217" t="s">
        <v>78</v>
      </c>
      <c r="D164" s="217" t="s">
        <v>148</v>
      </c>
      <c r="E164" s="218" t="s">
        <v>831</v>
      </c>
      <c r="F164" s="219" t="s">
        <v>832</v>
      </c>
      <c r="G164" s="220" t="s">
        <v>800</v>
      </c>
      <c r="H164" s="221">
        <v>1</v>
      </c>
      <c r="I164" s="222"/>
      <c r="J164" s="223">
        <f>ROUND(I164*H164,2)</f>
        <v>0</v>
      </c>
      <c r="K164" s="219" t="s">
        <v>1</v>
      </c>
      <c r="L164" s="43"/>
      <c r="M164" s="224" t="s">
        <v>1</v>
      </c>
      <c r="N164" s="225" t="s">
        <v>44</v>
      </c>
      <c r="O164" s="90"/>
      <c r="P164" s="226">
        <f>O164*H164</f>
        <v>0</v>
      </c>
      <c r="Q164" s="226">
        <v>0</v>
      </c>
      <c r="R164" s="226">
        <f>Q164*H164</f>
        <v>0</v>
      </c>
      <c r="S164" s="226">
        <v>0</v>
      </c>
      <c r="T164" s="227">
        <f>S164*H164</f>
        <v>0</v>
      </c>
      <c r="U164" s="37"/>
      <c r="V164" s="37"/>
      <c r="W164" s="37"/>
      <c r="X164" s="37"/>
      <c r="Y164" s="37"/>
      <c r="Z164" s="37"/>
      <c r="AA164" s="37"/>
      <c r="AB164" s="37"/>
      <c r="AC164" s="37"/>
      <c r="AD164" s="37"/>
      <c r="AE164" s="37"/>
      <c r="AR164" s="228" t="s">
        <v>152</v>
      </c>
      <c r="AT164" s="228" t="s">
        <v>148</v>
      </c>
      <c r="AU164" s="228" t="s">
        <v>85</v>
      </c>
      <c r="AY164" s="16" t="s">
        <v>145</v>
      </c>
      <c r="BE164" s="229">
        <f>IF(N164="základní",J164,0)</f>
        <v>0</v>
      </c>
      <c r="BF164" s="229">
        <f>IF(N164="snížená",J164,0)</f>
        <v>0</v>
      </c>
      <c r="BG164" s="229">
        <f>IF(N164="zákl. přenesená",J164,0)</f>
        <v>0</v>
      </c>
      <c r="BH164" s="229">
        <f>IF(N164="sníž. přenesená",J164,0)</f>
        <v>0</v>
      </c>
      <c r="BI164" s="229">
        <f>IF(N164="nulová",J164,0)</f>
        <v>0</v>
      </c>
      <c r="BJ164" s="16" t="s">
        <v>153</v>
      </c>
      <c r="BK164" s="229">
        <f>ROUND(I164*H164,2)</f>
        <v>0</v>
      </c>
      <c r="BL164" s="16" t="s">
        <v>152</v>
      </c>
      <c r="BM164" s="228" t="s">
        <v>281</v>
      </c>
    </row>
    <row r="165" s="2" customFormat="1" ht="24.15" customHeight="1">
      <c r="A165" s="37"/>
      <c r="B165" s="38"/>
      <c r="C165" s="217" t="s">
        <v>78</v>
      </c>
      <c r="D165" s="217" t="s">
        <v>148</v>
      </c>
      <c r="E165" s="218" t="s">
        <v>833</v>
      </c>
      <c r="F165" s="219" t="s">
        <v>834</v>
      </c>
      <c r="G165" s="220" t="s">
        <v>800</v>
      </c>
      <c r="H165" s="221">
        <v>5</v>
      </c>
      <c r="I165" s="222"/>
      <c r="J165" s="223">
        <f>ROUND(I165*H165,2)</f>
        <v>0</v>
      </c>
      <c r="K165" s="219" t="s">
        <v>1</v>
      </c>
      <c r="L165" s="43"/>
      <c r="M165" s="224" t="s">
        <v>1</v>
      </c>
      <c r="N165" s="225" t="s">
        <v>44</v>
      </c>
      <c r="O165" s="90"/>
      <c r="P165" s="226">
        <f>O165*H165</f>
        <v>0</v>
      </c>
      <c r="Q165" s="226">
        <v>0</v>
      </c>
      <c r="R165" s="226">
        <f>Q165*H165</f>
        <v>0</v>
      </c>
      <c r="S165" s="226">
        <v>0</v>
      </c>
      <c r="T165" s="227">
        <f>S165*H165</f>
        <v>0</v>
      </c>
      <c r="U165" s="37"/>
      <c r="V165" s="37"/>
      <c r="W165" s="37"/>
      <c r="X165" s="37"/>
      <c r="Y165" s="37"/>
      <c r="Z165" s="37"/>
      <c r="AA165" s="37"/>
      <c r="AB165" s="37"/>
      <c r="AC165" s="37"/>
      <c r="AD165" s="37"/>
      <c r="AE165" s="37"/>
      <c r="AR165" s="228" t="s">
        <v>152</v>
      </c>
      <c r="AT165" s="228" t="s">
        <v>148</v>
      </c>
      <c r="AU165" s="228" t="s">
        <v>85</v>
      </c>
      <c r="AY165" s="16" t="s">
        <v>145</v>
      </c>
      <c r="BE165" s="229">
        <f>IF(N165="základní",J165,0)</f>
        <v>0</v>
      </c>
      <c r="BF165" s="229">
        <f>IF(N165="snížená",J165,0)</f>
        <v>0</v>
      </c>
      <c r="BG165" s="229">
        <f>IF(N165="zákl. přenesená",J165,0)</f>
        <v>0</v>
      </c>
      <c r="BH165" s="229">
        <f>IF(N165="sníž. přenesená",J165,0)</f>
        <v>0</v>
      </c>
      <c r="BI165" s="229">
        <f>IF(N165="nulová",J165,0)</f>
        <v>0</v>
      </c>
      <c r="BJ165" s="16" t="s">
        <v>153</v>
      </c>
      <c r="BK165" s="229">
        <f>ROUND(I165*H165,2)</f>
        <v>0</v>
      </c>
      <c r="BL165" s="16" t="s">
        <v>152</v>
      </c>
      <c r="BM165" s="228" t="s">
        <v>279</v>
      </c>
    </row>
    <row r="166" s="12" customFormat="1" ht="25.92" customHeight="1">
      <c r="A166" s="12"/>
      <c r="B166" s="201"/>
      <c r="C166" s="202"/>
      <c r="D166" s="203" t="s">
        <v>77</v>
      </c>
      <c r="E166" s="204" t="s">
        <v>835</v>
      </c>
      <c r="F166" s="204" t="s">
        <v>836</v>
      </c>
      <c r="G166" s="202"/>
      <c r="H166" s="202"/>
      <c r="I166" s="205"/>
      <c r="J166" s="206">
        <f>BK166</f>
        <v>0</v>
      </c>
      <c r="K166" s="202"/>
      <c r="L166" s="207"/>
      <c r="M166" s="208"/>
      <c r="N166" s="209"/>
      <c r="O166" s="209"/>
      <c r="P166" s="210">
        <f>P167</f>
        <v>0</v>
      </c>
      <c r="Q166" s="209"/>
      <c r="R166" s="210">
        <f>R167</f>
        <v>0</v>
      </c>
      <c r="S166" s="209"/>
      <c r="T166" s="211">
        <f>T167</f>
        <v>0</v>
      </c>
      <c r="U166" s="12"/>
      <c r="V166" s="12"/>
      <c r="W166" s="12"/>
      <c r="X166" s="12"/>
      <c r="Y166" s="12"/>
      <c r="Z166" s="12"/>
      <c r="AA166" s="12"/>
      <c r="AB166" s="12"/>
      <c r="AC166" s="12"/>
      <c r="AD166" s="12"/>
      <c r="AE166" s="12"/>
      <c r="AR166" s="212" t="s">
        <v>85</v>
      </c>
      <c r="AT166" s="213" t="s">
        <v>77</v>
      </c>
      <c r="AU166" s="213" t="s">
        <v>78</v>
      </c>
      <c r="AY166" s="212" t="s">
        <v>145</v>
      </c>
      <c r="BK166" s="214">
        <f>BK167</f>
        <v>0</v>
      </c>
    </row>
    <row r="167" s="2" customFormat="1" ht="16.5" customHeight="1">
      <c r="A167" s="37"/>
      <c r="B167" s="38"/>
      <c r="C167" s="217" t="s">
        <v>78</v>
      </c>
      <c r="D167" s="217" t="s">
        <v>148</v>
      </c>
      <c r="E167" s="218" t="s">
        <v>837</v>
      </c>
      <c r="F167" s="219" t="s">
        <v>838</v>
      </c>
      <c r="G167" s="220" t="s">
        <v>800</v>
      </c>
      <c r="H167" s="221">
        <v>6</v>
      </c>
      <c r="I167" s="222"/>
      <c r="J167" s="223">
        <f>ROUND(I167*H167,2)</f>
        <v>0</v>
      </c>
      <c r="K167" s="219" t="s">
        <v>1</v>
      </c>
      <c r="L167" s="43"/>
      <c r="M167" s="224" t="s">
        <v>1</v>
      </c>
      <c r="N167" s="225" t="s">
        <v>44</v>
      </c>
      <c r="O167" s="90"/>
      <c r="P167" s="226">
        <f>O167*H167</f>
        <v>0</v>
      </c>
      <c r="Q167" s="226">
        <v>0</v>
      </c>
      <c r="R167" s="226">
        <f>Q167*H167</f>
        <v>0</v>
      </c>
      <c r="S167" s="226">
        <v>0</v>
      </c>
      <c r="T167" s="227">
        <f>S167*H167</f>
        <v>0</v>
      </c>
      <c r="U167" s="37"/>
      <c r="V167" s="37"/>
      <c r="W167" s="37"/>
      <c r="X167" s="37"/>
      <c r="Y167" s="37"/>
      <c r="Z167" s="37"/>
      <c r="AA167" s="37"/>
      <c r="AB167" s="37"/>
      <c r="AC167" s="37"/>
      <c r="AD167" s="37"/>
      <c r="AE167" s="37"/>
      <c r="AR167" s="228" t="s">
        <v>152</v>
      </c>
      <c r="AT167" s="228" t="s">
        <v>148</v>
      </c>
      <c r="AU167" s="228" t="s">
        <v>85</v>
      </c>
      <c r="AY167" s="16" t="s">
        <v>145</v>
      </c>
      <c r="BE167" s="229">
        <f>IF(N167="základní",J167,0)</f>
        <v>0</v>
      </c>
      <c r="BF167" s="229">
        <f>IF(N167="snížená",J167,0)</f>
        <v>0</v>
      </c>
      <c r="BG167" s="229">
        <f>IF(N167="zákl. přenesená",J167,0)</f>
        <v>0</v>
      </c>
      <c r="BH167" s="229">
        <f>IF(N167="sníž. přenesená",J167,0)</f>
        <v>0</v>
      </c>
      <c r="BI167" s="229">
        <f>IF(N167="nulová",J167,0)</f>
        <v>0</v>
      </c>
      <c r="BJ167" s="16" t="s">
        <v>153</v>
      </c>
      <c r="BK167" s="229">
        <f>ROUND(I167*H167,2)</f>
        <v>0</v>
      </c>
      <c r="BL167" s="16" t="s">
        <v>152</v>
      </c>
      <c r="BM167" s="228" t="s">
        <v>304</v>
      </c>
    </row>
    <row r="168" s="12" customFormat="1" ht="25.92" customHeight="1">
      <c r="A168" s="12"/>
      <c r="B168" s="201"/>
      <c r="C168" s="202"/>
      <c r="D168" s="203" t="s">
        <v>77</v>
      </c>
      <c r="E168" s="204" t="s">
        <v>839</v>
      </c>
      <c r="F168" s="204" t="s">
        <v>840</v>
      </c>
      <c r="G168" s="202"/>
      <c r="H168" s="202"/>
      <c r="I168" s="205"/>
      <c r="J168" s="206">
        <f>BK168</f>
        <v>0</v>
      </c>
      <c r="K168" s="202"/>
      <c r="L168" s="207"/>
      <c r="M168" s="208"/>
      <c r="N168" s="209"/>
      <c r="O168" s="209"/>
      <c r="P168" s="210">
        <f>SUM(P169:P179)</f>
        <v>0</v>
      </c>
      <c r="Q168" s="209"/>
      <c r="R168" s="210">
        <f>SUM(R169:R179)</f>
        <v>0</v>
      </c>
      <c r="S168" s="209"/>
      <c r="T168" s="211">
        <f>SUM(T169:T179)</f>
        <v>0</v>
      </c>
      <c r="U168" s="12"/>
      <c r="V168" s="12"/>
      <c r="W168" s="12"/>
      <c r="X168" s="12"/>
      <c r="Y168" s="12"/>
      <c r="Z168" s="12"/>
      <c r="AA168" s="12"/>
      <c r="AB168" s="12"/>
      <c r="AC168" s="12"/>
      <c r="AD168" s="12"/>
      <c r="AE168" s="12"/>
      <c r="AR168" s="212" t="s">
        <v>85</v>
      </c>
      <c r="AT168" s="213" t="s">
        <v>77</v>
      </c>
      <c r="AU168" s="213" t="s">
        <v>78</v>
      </c>
      <c r="AY168" s="212" t="s">
        <v>145</v>
      </c>
      <c r="BK168" s="214">
        <f>SUM(BK169:BK179)</f>
        <v>0</v>
      </c>
    </row>
    <row r="169" s="2" customFormat="1" ht="24.15" customHeight="1">
      <c r="A169" s="37"/>
      <c r="B169" s="38"/>
      <c r="C169" s="217" t="s">
        <v>78</v>
      </c>
      <c r="D169" s="217" t="s">
        <v>148</v>
      </c>
      <c r="E169" s="218" t="s">
        <v>841</v>
      </c>
      <c r="F169" s="219" t="s">
        <v>842</v>
      </c>
      <c r="G169" s="220" t="s">
        <v>800</v>
      </c>
      <c r="H169" s="221">
        <v>5</v>
      </c>
      <c r="I169" s="222"/>
      <c r="J169" s="223">
        <f>ROUND(I169*H169,2)</f>
        <v>0</v>
      </c>
      <c r="K169" s="219" t="s">
        <v>1</v>
      </c>
      <c r="L169" s="43"/>
      <c r="M169" s="224" t="s">
        <v>1</v>
      </c>
      <c r="N169" s="225" t="s">
        <v>44</v>
      </c>
      <c r="O169" s="90"/>
      <c r="P169" s="226">
        <f>O169*H169</f>
        <v>0</v>
      </c>
      <c r="Q169" s="226">
        <v>0</v>
      </c>
      <c r="R169" s="226">
        <f>Q169*H169</f>
        <v>0</v>
      </c>
      <c r="S169" s="226">
        <v>0</v>
      </c>
      <c r="T169" s="227">
        <f>S169*H169</f>
        <v>0</v>
      </c>
      <c r="U169" s="37"/>
      <c r="V169" s="37"/>
      <c r="W169" s="37"/>
      <c r="X169" s="37"/>
      <c r="Y169" s="37"/>
      <c r="Z169" s="37"/>
      <c r="AA169" s="37"/>
      <c r="AB169" s="37"/>
      <c r="AC169" s="37"/>
      <c r="AD169" s="37"/>
      <c r="AE169" s="37"/>
      <c r="AR169" s="228" t="s">
        <v>152</v>
      </c>
      <c r="AT169" s="228" t="s">
        <v>148</v>
      </c>
      <c r="AU169" s="228" t="s">
        <v>85</v>
      </c>
      <c r="AY169" s="16" t="s">
        <v>145</v>
      </c>
      <c r="BE169" s="229">
        <f>IF(N169="základní",J169,0)</f>
        <v>0</v>
      </c>
      <c r="BF169" s="229">
        <f>IF(N169="snížená",J169,0)</f>
        <v>0</v>
      </c>
      <c r="BG169" s="229">
        <f>IF(N169="zákl. přenesená",J169,0)</f>
        <v>0</v>
      </c>
      <c r="BH169" s="229">
        <f>IF(N169="sníž. přenesená",J169,0)</f>
        <v>0</v>
      </c>
      <c r="BI169" s="229">
        <f>IF(N169="nulová",J169,0)</f>
        <v>0</v>
      </c>
      <c r="BJ169" s="16" t="s">
        <v>153</v>
      </c>
      <c r="BK169" s="229">
        <f>ROUND(I169*H169,2)</f>
        <v>0</v>
      </c>
      <c r="BL169" s="16" t="s">
        <v>152</v>
      </c>
      <c r="BM169" s="228" t="s">
        <v>314</v>
      </c>
    </row>
    <row r="170" s="2" customFormat="1" ht="24.15" customHeight="1">
      <c r="A170" s="37"/>
      <c r="B170" s="38"/>
      <c r="C170" s="217" t="s">
        <v>78</v>
      </c>
      <c r="D170" s="217" t="s">
        <v>148</v>
      </c>
      <c r="E170" s="218" t="s">
        <v>843</v>
      </c>
      <c r="F170" s="219" t="s">
        <v>844</v>
      </c>
      <c r="G170" s="220" t="s">
        <v>800</v>
      </c>
      <c r="H170" s="221">
        <v>1</v>
      </c>
      <c r="I170" s="222"/>
      <c r="J170" s="223">
        <f>ROUND(I170*H170,2)</f>
        <v>0</v>
      </c>
      <c r="K170" s="219" t="s">
        <v>1</v>
      </c>
      <c r="L170" s="43"/>
      <c r="M170" s="224" t="s">
        <v>1</v>
      </c>
      <c r="N170" s="225" t="s">
        <v>44</v>
      </c>
      <c r="O170" s="90"/>
      <c r="P170" s="226">
        <f>O170*H170</f>
        <v>0</v>
      </c>
      <c r="Q170" s="226">
        <v>0</v>
      </c>
      <c r="R170" s="226">
        <f>Q170*H170</f>
        <v>0</v>
      </c>
      <c r="S170" s="226">
        <v>0</v>
      </c>
      <c r="T170" s="227">
        <f>S170*H170</f>
        <v>0</v>
      </c>
      <c r="U170" s="37"/>
      <c r="V170" s="37"/>
      <c r="W170" s="37"/>
      <c r="X170" s="37"/>
      <c r="Y170" s="37"/>
      <c r="Z170" s="37"/>
      <c r="AA170" s="37"/>
      <c r="AB170" s="37"/>
      <c r="AC170" s="37"/>
      <c r="AD170" s="37"/>
      <c r="AE170" s="37"/>
      <c r="AR170" s="228" t="s">
        <v>152</v>
      </c>
      <c r="AT170" s="228" t="s">
        <v>148</v>
      </c>
      <c r="AU170" s="228" t="s">
        <v>85</v>
      </c>
      <c r="AY170" s="16" t="s">
        <v>145</v>
      </c>
      <c r="BE170" s="229">
        <f>IF(N170="základní",J170,0)</f>
        <v>0</v>
      </c>
      <c r="BF170" s="229">
        <f>IF(N170="snížená",J170,0)</f>
        <v>0</v>
      </c>
      <c r="BG170" s="229">
        <f>IF(N170="zákl. přenesená",J170,0)</f>
        <v>0</v>
      </c>
      <c r="BH170" s="229">
        <f>IF(N170="sníž. přenesená",J170,0)</f>
        <v>0</v>
      </c>
      <c r="BI170" s="229">
        <f>IF(N170="nulová",J170,0)</f>
        <v>0</v>
      </c>
      <c r="BJ170" s="16" t="s">
        <v>153</v>
      </c>
      <c r="BK170" s="229">
        <f>ROUND(I170*H170,2)</f>
        <v>0</v>
      </c>
      <c r="BL170" s="16" t="s">
        <v>152</v>
      </c>
      <c r="BM170" s="228" t="s">
        <v>845</v>
      </c>
    </row>
    <row r="171" s="2" customFormat="1" ht="24.15" customHeight="1">
      <c r="A171" s="37"/>
      <c r="B171" s="38"/>
      <c r="C171" s="217" t="s">
        <v>78</v>
      </c>
      <c r="D171" s="217" t="s">
        <v>148</v>
      </c>
      <c r="E171" s="218" t="s">
        <v>846</v>
      </c>
      <c r="F171" s="219" t="s">
        <v>847</v>
      </c>
      <c r="G171" s="220" t="s">
        <v>800</v>
      </c>
      <c r="H171" s="221">
        <v>4</v>
      </c>
      <c r="I171" s="222"/>
      <c r="J171" s="223">
        <f>ROUND(I171*H171,2)</f>
        <v>0</v>
      </c>
      <c r="K171" s="219" t="s">
        <v>1</v>
      </c>
      <c r="L171" s="43"/>
      <c r="M171" s="224" t="s">
        <v>1</v>
      </c>
      <c r="N171" s="225" t="s">
        <v>44</v>
      </c>
      <c r="O171" s="90"/>
      <c r="P171" s="226">
        <f>O171*H171</f>
        <v>0</v>
      </c>
      <c r="Q171" s="226">
        <v>0</v>
      </c>
      <c r="R171" s="226">
        <f>Q171*H171</f>
        <v>0</v>
      </c>
      <c r="S171" s="226">
        <v>0</v>
      </c>
      <c r="T171" s="227">
        <f>S171*H171</f>
        <v>0</v>
      </c>
      <c r="U171" s="37"/>
      <c r="V171" s="37"/>
      <c r="W171" s="37"/>
      <c r="X171" s="37"/>
      <c r="Y171" s="37"/>
      <c r="Z171" s="37"/>
      <c r="AA171" s="37"/>
      <c r="AB171" s="37"/>
      <c r="AC171" s="37"/>
      <c r="AD171" s="37"/>
      <c r="AE171" s="37"/>
      <c r="AR171" s="228" t="s">
        <v>152</v>
      </c>
      <c r="AT171" s="228" t="s">
        <v>148</v>
      </c>
      <c r="AU171" s="228" t="s">
        <v>85</v>
      </c>
      <c r="AY171" s="16" t="s">
        <v>145</v>
      </c>
      <c r="BE171" s="229">
        <f>IF(N171="základní",J171,0)</f>
        <v>0</v>
      </c>
      <c r="BF171" s="229">
        <f>IF(N171="snížená",J171,0)</f>
        <v>0</v>
      </c>
      <c r="BG171" s="229">
        <f>IF(N171="zákl. přenesená",J171,0)</f>
        <v>0</v>
      </c>
      <c r="BH171" s="229">
        <f>IF(N171="sníž. přenesená",J171,0)</f>
        <v>0</v>
      </c>
      <c r="BI171" s="229">
        <f>IF(N171="nulová",J171,0)</f>
        <v>0</v>
      </c>
      <c r="BJ171" s="16" t="s">
        <v>153</v>
      </c>
      <c r="BK171" s="229">
        <f>ROUND(I171*H171,2)</f>
        <v>0</v>
      </c>
      <c r="BL171" s="16" t="s">
        <v>152</v>
      </c>
      <c r="BM171" s="228" t="s">
        <v>333</v>
      </c>
    </row>
    <row r="172" s="2" customFormat="1" ht="24.15" customHeight="1">
      <c r="A172" s="37"/>
      <c r="B172" s="38"/>
      <c r="C172" s="217" t="s">
        <v>78</v>
      </c>
      <c r="D172" s="217" t="s">
        <v>148</v>
      </c>
      <c r="E172" s="218" t="s">
        <v>848</v>
      </c>
      <c r="F172" s="219" t="s">
        <v>849</v>
      </c>
      <c r="G172" s="220" t="s">
        <v>800</v>
      </c>
      <c r="H172" s="221">
        <v>4</v>
      </c>
      <c r="I172" s="222"/>
      <c r="J172" s="223">
        <f>ROUND(I172*H172,2)</f>
        <v>0</v>
      </c>
      <c r="K172" s="219" t="s">
        <v>1</v>
      </c>
      <c r="L172" s="43"/>
      <c r="M172" s="224" t="s">
        <v>1</v>
      </c>
      <c r="N172" s="225" t="s">
        <v>44</v>
      </c>
      <c r="O172" s="90"/>
      <c r="P172" s="226">
        <f>O172*H172</f>
        <v>0</v>
      </c>
      <c r="Q172" s="226">
        <v>0</v>
      </c>
      <c r="R172" s="226">
        <f>Q172*H172</f>
        <v>0</v>
      </c>
      <c r="S172" s="226">
        <v>0</v>
      </c>
      <c r="T172" s="227">
        <f>S172*H172</f>
        <v>0</v>
      </c>
      <c r="U172" s="37"/>
      <c r="V172" s="37"/>
      <c r="W172" s="37"/>
      <c r="X172" s="37"/>
      <c r="Y172" s="37"/>
      <c r="Z172" s="37"/>
      <c r="AA172" s="37"/>
      <c r="AB172" s="37"/>
      <c r="AC172" s="37"/>
      <c r="AD172" s="37"/>
      <c r="AE172" s="37"/>
      <c r="AR172" s="228" t="s">
        <v>152</v>
      </c>
      <c r="AT172" s="228" t="s">
        <v>148</v>
      </c>
      <c r="AU172" s="228" t="s">
        <v>85</v>
      </c>
      <c r="AY172" s="16" t="s">
        <v>145</v>
      </c>
      <c r="BE172" s="229">
        <f>IF(N172="základní",J172,0)</f>
        <v>0</v>
      </c>
      <c r="BF172" s="229">
        <f>IF(N172="snížená",J172,0)</f>
        <v>0</v>
      </c>
      <c r="BG172" s="229">
        <f>IF(N172="zákl. přenesená",J172,0)</f>
        <v>0</v>
      </c>
      <c r="BH172" s="229">
        <f>IF(N172="sníž. přenesená",J172,0)</f>
        <v>0</v>
      </c>
      <c r="BI172" s="229">
        <f>IF(N172="nulová",J172,0)</f>
        <v>0</v>
      </c>
      <c r="BJ172" s="16" t="s">
        <v>153</v>
      </c>
      <c r="BK172" s="229">
        <f>ROUND(I172*H172,2)</f>
        <v>0</v>
      </c>
      <c r="BL172" s="16" t="s">
        <v>152</v>
      </c>
      <c r="BM172" s="228" t="s">
        <v>850</v>
      </c>
    </row>
    <row r="173" s="2" customFormat="1" ht="24.15" customHeight="1">
      <c r="A173" s="37"/>
      <c r="B173" s="38"/>
      <c r="C173" s="217" t="s">
        <v>78</v>
      </c>
      <c r="D173" s="217" t="s">
        <v>148</v>
      </c>
      <c r="E173" s="218" t="s">
        <v>851</v>
      </c>
      <c r="F173" s="219" t="s">
        <v>852</v>
      </c>
      <c r="G173" s="220" t="s">
        <v>800</v>
      </c>
      <c r="H173" s="221">
        <v>26</v>
      </c>
      <c r="I173" s="222"/>
      <c r="J173" s="223">
        <f>ROUND(I173*H173,2)</f>
        <v>0</v>
      </c>
      <c r="K173" s="219" t="s">
        <v>1</v>
      </c>
      <c r="L173" s="43"/>
      <c r="M173" s="224" t="s">
        <v>1</v>
      </c>
      <c r="N173" s="225" t="s">
        <v>44</v>
      </c>
      <c r="O173" s="90"/>
      <c r="P173" s="226">
        <f>O173*H173</f>
        <v>0</v>
      </c>
      <c r="Q173" s="226">
        <v>0</v>
      </c>
      <c r="R173" s="226">
        <f>Q173*H173</f>
        <v>0</v>
      </c>
      <c r="S173" s="226">
        <v>0</v>
      </c>
      <c r="T173" s="227">
        <f>S173*H173</f>
        <v>0</v>
      </c>
      <c r="U173" s="37"/>
      <c r="V173" s="37"/>
      <c r="W173" s="37"/>
      <c r="X173" s="37"/>
      <c r="Y173" s="37"/>
      <c r="Z173" s="37"/>
      <c r="AA173" s="37"/>
      <c r="AB173" s="37"/>
      <c r="AC173" s="37"/>
      <c r="AD173" s="37"/>
      <c r="AE173" s="37"/>
      <c r="AR173" s="228" t="s">
        <v>152</v>
      </c>
      <c r="AT173" s="228" t="s">
        <v>148</v>
      </c>
      <c r="AU173" s="228" t="s">
        <v>85</v>
      </c>
      <c r="AY173" s="16" t="s">
        <v>145</v>
      </c>
      <c r="BE173" s="229">
        <f>IF(N173="základní",J173,0)</f>
        <v>0</v>
      </c>
      <c r="BF173" s="229">
        <f>IF(N173="snížená",J173,0)</f>
        <v>0</v>
      </c>
      <c r="BG173" s="229">
        <f>IF(N173="zákl. přenesená",J173,0)</f>
        <v>0</v>
      </c>
      <c r="BH173" s="229">
        <f>IF(N173="sníž. přenesená",J173,0)</f>
        <v>0</v>
      </c>
      <c r="BI173" s="229">
        <f>IF(N173="nulová",J173,0)</f>
        <v>0</v>
      </c>
      <c r="BJ173" s="16" t="s">
        <v>153</v>
      </c>
      <c r="BK173" s="229">
        <f>ROUND(I173*H173,2)</f>
        <v>0</v>
      </c>
      <c r="BL173" s="16" t="s">
        <v>152</v>
      </c>
      <c r="BM173" s="228" t="s">
        <v>853</v>
      </c>
    </row>
    <row r="174" s="2" customFormat="1" ht="24.15" customHeight="1">
      <c r="A174" s="37"/>
      <c r="B174" s="38"/>
      <c r="C174" s="217" t="s">
        <v>78</v>
      </c>
      <c r="D174" s="217" t="s">
        <v>148</v>
      </c>
      <c r="E174" s="218" t="s">
        <v>854</v>
      </c>
      <c r="F174" s="219" t="s">
        <v>855</v>
      </c>
      <c r="G174" s="220" t="s">
        <v>800</v>
      </c>
      <c r="H174" s="221">
        <v>3</v>
      </c>
      <c r="I174" s="222"/>
      <c r="J174" s="223">
        <f>ROUND(I174*H174,2)</f>
        <v>0</v>
      </c>
      <c r="K174" s="219" t="s">
        <v>1</v>
      </c>
      <c r="L174" s="43"/>
      <c r="M174" s="224" t="s">
        <v>1</v>
      </c>
      <c r="N174" s="225" t="s">
        <v>44</v>
      </c>
      <c r="O174" s="90"/>
      <c r="P174" s="226">
        <f>O174*H174</f>
        <v>0</v>
      </c>
      <c r="Q174" s="226">
        <v>0</v>
      </c>
      <c r="R174" s="226">
        <f>Q174*H174</f>
        <v>0</v>
      </c>
      <c r="S174" s="226">
        <v>0</v>
      </c>
      <c r="T174" s="227">
        <f>S174*H174</f>
        <v>0</v>
      </c>
      <c r="U174" s="37"/>
      <c r="V174" s="37"/>
      <c r="W174" s="37"/>
      <c r="X174" s="37"/>
      <c r="Y174" s="37"/>
      <c r="Z174" s="37"/>
      <c r="AA174" s="37"/>
      <c r="AB174" s="37"/>
      <c r="AC174" s="37"/>
      <c r="AD174" s="37"/>
      <c r="AE174" s="37"/>
      <c r="AR174" s="228" t="s">
        <v>152</v>
      </c>
      <c r="AT174" s="228" t="s">
        <v>148</v>
      </c>
      <c r="AU174" s="228" t="s">
        <v>85</v>
      </c>
      <c r="AY174" s="16" t="s">
        <v>145</v>
      </c>
      <c r="BE174" s="229">
        <f>IF(N174="základní",J174,0)</f>
        <v>0</v>
      </c>
      <c r="BF174" s="229">
        <f>IF(N174="snížená",J174,0)</f>
        <v>0</v>
      </c>
      <c r="BG174" s="229">
        <f>IF(N174="zákl. přenesená",J174,0)</f>
        <v>0</v>
      </c>
      <c r="BH174" s="229">
        <f>IF(N174="sníž. přenesená",J174,0)</f>
        <v>0</v>
      </c>
      <c r="BI174" s="229">
        <f>IF(N174="nulová",J174,0)</f>
        <v>0</v>
      </c>
      <c r="BJ174" s="16" t="s">
        <v>153</v>
      </c>
      <c r="BK174" s="229">
        <f>ROUND(I174*H174,2)</f>
        <v>0</v>
      </c>
      <c r="BL174" s="16" t="s">
        <v>152</v>
      </c>
      <c r="BM174" s="228" t="s">
        <v>856</v>
      </c>
    </row>
    <row r="175" s="2" customFormat="1" ht="33" customHeight="1">
      <c r="A175" s="37"/>
      <c r="B175" s="38"/>
      <c r="C175" s="217" t="s">
        <v>78</v>
      </c>
      <c r="D175" s="217" t="s">
        <v>148</v>
      </c>
      <c r="E175" s="218" t="s">
        <v>857</v>
      </c>
      <c r="F175" s="219" t="s">
        <v>858</v>
      </c>
      <c r="G175" s="220" t="s">
        <v>800</v>
      </c>
      <c r="H175" s="221">
        <v>1</v>
      </c>
      <c r="I175" s="222"/>
      <c r="J175" s="223">
        <f>ROUND(I175*H175,2)</f>
        <v>0</v>
      </c>
      <c r="K175" s="219" t="s">
        <v>1</v>
      </c>
      <c r="L175" s="43"/>
      <c r="M175" s="224" t="s">
        <v>1</v>
      </c>
      <c r="N175" s="225" t="s">
        <v>44</v>
      </c>
      <c r="O175" s="90"/>
      <c r="P175" s="226">
        <f>O175*H175</f>
        <v>0</v>
      </c>
      <c r="Q175" s="226">
        <v>0</v>
      </c>
      <c r="R175" s="226">
        <f>Q175*H175</f>
        <v>0</v>
      </c>
      <c r="S175" s="226">
        <v>0</v>
      </c>
      <c r="T175" s="227">
        <f>S175*H175</f>
        <v>0</v>
      </c>
      <c r="U175" s="37"/>
      <c r="V175" s="37"/>
      <c r="W175" s="37"/>
      <c r="X175" s="37"/>
      <c r="Y175" s="37"/>
      <c r="Z175" s="37"/>
      <c r="AA175" s="37"/>
      <c r="AB175" s="37"/>
      <c r="AC175" s="37"/>
      <c r="AD175" s="37"/>
      <c r="AE175" s="37"/>
      <c r="AR175" s="228" t="s">
        <v>152</v>
      </c>
      <c r="AT175" s="228" t="s">
        <v>148</v>
      </c>
      <c r="AU175" s="228" t="s">
        <v>85</v>
      </c>
      <c r="AY175" s="16" t="s">
        <v>145</v>
      </c>
      <c r="BE175" s="229">
        <f>IF(N175="základní",J175,0)</f>
        <v>0</v>
      </c>
      <c r="BF175" s="229">
        <f>IF(N175="snížená",J175,0)</f>
        <v>0</v>
      </c>
      <c r="BG175" s="229">
        <f>IF(N175="zákl. přenesená",J175,0)</f>
        <v>0</v>
      </c>
      <c r="BH175" s="229">
        <f>IF(N175="sníž. přenesená",J175,0)</f>
        <v>0</v>
      </c>
      <c r="BI175" s="229">
        <f>IF(N175="nulová",J175,0)</f>
        <v>0</v>
      </c>
      <c r="BJ175" s="16" t="s">
        <v>153</v>
      </c>
      <c r="BK175" s="229">
        <f>ROUND(I175*H175,2)</f>
        <v>0</v>
      </c>
      <c r="BL175" s="16" t="s">
        <v>152</v>
      </c>
      <c r="BM175" s="228" t="s">
        <v>859</v>
      </c>
    </row>
    <row r="176" s="2" customFormat="1" ht="24.15" customHeight="1">
      <c r="A176" s="37"/>
      <c r="B176" s="38"/>
      <c r="C176" s="217" t="s">
        <v>78</v>
      </c>
      <c r="D176" s="217" t="s">
        <v>148</v>
      </c>
      <c r="E176" s="218" t="s">
        <v>860</v>
      </c>
      <c r="F176" s="219" t="s">
        <v>861</v>
      </c>
      <c r="G176" s="220" t="s">
        <v>800</v>
      </c>
      <c r="H176" s="221">
        <v>2</v>
      </c>
      <c r="I176" s="222"/>
      <c r="J176" s="223">
        <f>ROUND(I176*H176,2)</f>
        <v>0</v>
      </c>
      <c r="K176" s="219" t="s">
        <v>1</v>
      </c>
      <c r="L176" s="43"/>
      <c r="M176" s="224" t="s">
        <v>1</v>
      </c>
      <c r="N176" s="225" t="s">
        <v>44</v>
      </c>
      <c r="O176" s="90"/>
      <c r="P176" s="226">
        <f>O176*H176</f>
        <v>0</v>
      </c>
      <c r="Q176" s="226">
        <v>0</v>
      </c>
      <c r="R176" s="226">
        <f>Q176*H176</f>
        <v>0</v>
      </c>
      <c r="S176" s="226">
        <v>0</v>
      </c>
      <c r="T176" s="227">
        <f>S176*H176</f>
        <v>0</v>
      </c>
      <c r="U176" s="37"/>
      <c r="V176" s="37"/>
      <c r="W176" s="37"/>
      <c r="X176" s="37"/>
      <c r="Y176" s="37"/>
      <c r="Z176" s="37"/>
      <c r="AA176" s="37"/>
      <c r="AB176" s="37"/>
      <c r="AC176" s="37"/>
      <c r="AD176" s="37"/>
      <c r="AE176" s="37"/>
      <c r="AR176" s="228" t="s">
        <v>152</v>
      </c>
      <c r="AT176" s="228" t="s">
        <v>148</v>
      </c>
      <c r="AU176" s="228" t="s">
        <v>85</v>
      </c>
      <c r="AY176" s="16" t="s">
        <v>145</v>
      </c>
      <c r="BE176" s="229">
        <f>IF(N176="základní",J176,0)</f>
        <v>0</v>
      </c>
      <c r="BF176" s="229">
        <f>IF(N176="snížená",J176,0)</f>
        <v>0</v>
      </c>
      <c r="BG176" s="229">
        <f>IF(N176="zákl. přenesená",J176,0)</f>
        <v>0</v>
      </c>
      <c r="BH176" s="229">
        <f>IF(N176="sníž. přenesená",J176,0)</f>
        <v>0</v>
      </c>
      <c r="BI176" s="229">
        <f>IF(N176="nulová",J176,0)</f>
        <v>0</v>
      </c>
      <c r="BJ176" s="16" t="s">
        <v>153</v>
      </c>
      <c r="BK176" s="229">
        <f>ROUND(I176*H176,2)</f>
        <v>0</v>
      </c>
      <c r="BL176" s="16" t="s">
        <v>152</v>
      </c>
      <c r="BM176" s="228" t="s">
        <v>862</v>
      </c>
    </row>
    <row r="177" s="2" customFormat="1" ht="24.15" customHeight="1">
      <c r="A177" s="37"/>
      <c r="B177" s="38"/>
      <c r="C177" s="217" t="s">
        <v>78</v>
      </c>
      <c r="D177" s="217" t="s">
        <v>148</v>
      </c>
      <c r="E177" s="218" t="s">
        <v>863</v>
      </c>
      <c r="F177" s="219" t="s">
        <v>864</v>
      </c>
      <c r="G177" s="220" t="s">
        <v>800</v>
      </c>
      <c r="H177" s="221">
        <v>22</v>
      </c>
      <c r="I177" s="222"/>
      <c r="J177" s="223">
        <f>ROUND(I177*H177,2)</f>
        <v>0</v>
      </c>
      <c r="K177" s="219" t="s">
        <v>1</v>
      </c>
      <c r="L177" s="43"/>
      <c r="M177" s="224" t="s">
        <v>1</v>
      </c>
      <c r="N177" s="225" t="s">
        <v>44</v>
      </c>
      <c r="O177" s="90"/>
      <c r="P177" s="226">
        <f>O177*H177</f>
        <v>0</v>
      </c>
      <c r="Q177" s="226">
        <v>0</v>
      </c>
      <c r="R177" s="226">
        <f>Q177*H177</f>
        <v>0</v>
      </c>
      <c r="S177" s="226">
        <v>0</v>
      </c>
      <c r="T177" s="227">
        <f>S177*H177</f>
        <v>0</v>
      </c>
      <c r="U177" s="37"/>
      <c r="V177" s="37"/>
      <c r="W177" s="37"/>
      <c r="X177" s="37"/>
      <c r="Y177" s="37"/>
      <c r="Z177" s="37"/>
      <c r="AA177" s="37"/>
      <c r="AB177" s="37"/>
      <c r="AC177" s="37"/>
      <c r="AD177" s="37"/>
      <c r="AE177" s="37"/>
      <c r="AR177" s="228" t="s">
        <v>152</v>
      </c>
      <c r="AT177" s="228" t="s">
        <v>148</v>
      </c>
      <c r="AU177" s="228" t="s">
        <v>85</v>
      </c>
      <c r="AY177" s="16" t="s">
        <v>145</v>
      </c>
      <c r="BE177" s="229">
        <f>IF(N177="základní",J177,0)</f>
        <v>0</v>
      </c>
      <c r="BF177" s="229">
        <f>IF(N177="snížená",J177,0)</f>
        <v>0</v>
      </c>
      <c r="BG177" s="229">
        <f>IF(N177="zákl. přenesená",J177,0)</f>
        <v>0</v>
      </c>
      <c r="BH177" s="229">
        <f>IF(N177="sníž. přenesená",J177,0)</f>
        <v>0</v>
      </c>
      <c r="BI177" s="229">
        <f>IF(N177="nulová",J177,0)</f>
        <v>0</v>
      </c>
      <c r="BJ177" s="16" t="s">
        <v>153</v>
      </c>
      <c r="BK177" s="229">
        <f>ROUND(I177*H177,2)</f>
        <v>0</v>
      </c>
      <c r="BL177" s="16" t="s">
        <v>152</v>
      </c>
      <c r="BM177" s="228" t="s">
        <v>384</v>
      </c>
    </row>
    <row r="178" s="2" customFormat="1" ht="24.15" customHeight="1">
      <c r="A178" s="37"/>
      <c r="B178" s="38"/>
      <c r="C178" s="217" t="s">
        <v>78</v>
      </c>
      <c r="D178" s="217" t="s">
        <v>148</v>
      </c>
      <c r="E178" s="218" t="s">
        <v>865</v>
      </c>
      <c r="F178" s="219" t="s">
        <v>866</v>
      </c>
      <c r="G178" s="220" t="s">
        <v>800</v>
      </c>
      <c r="H178" s="221">
        <v>6</v>
      </c>
      <c r="I178" s="222"/>
      <c r="J178" s="223">
        <f>ROUND(I178*H178,2)</f>
        <v>0</v>
      </c>
      <c r="K178" s="219" t="s">
        <v>1</v>
      </c>
      <c r="L178" s="43"/>
      <c r="M178" s="224" t="s">
        <v>1</v>
      </c>
      <c r="N178" s="225" t="s">
        <v>44</v>
      </c>
      <c r="O178" s="90"/>
      <c r="P178" s="226">
        <f>O178*H178</f>
        <v>0</v>
      </c>
      <c r="Q178" s="226">
        <v>0</v>
      </c>
      <c r="R178" s="226">
        <f>Q178*H178</f>
        <v>0</v>
      </c>
      <c r="S178" s="226">
        <v>0</v>
      </c>
      <c r="T178" s="227">
        <f>S178*H178</f>
        <v>0</v>
      </c>
      <c r="U178" s="37"/>
      <c r="V178" s="37"/>
      <c r="W178" s="37"/>
      <c r="X178" s="37"/>
      <c r="Y178" s="37"/>
      <c r="Z178" s="37"/>
      <c r="AA178" s="37"/>
      <c r="AB178" s="37"/>
      <c r="AC178" s="37"/>
      <c r="AD178" s="37"/>
      <c r="AE178" s="37"/>
      <c r="AR178" s="228" t="s">
        <v>152</v>
      </c>
      <c r="AT178" s="228" t="s">
        <v>148</v>
      </c>
      <c r="AU178" s="228" t="s">
        <v>85</v>
      </c>
      <c r="AY178" s="16" t="s">
        <v>145</v>
      </c>
      <c r="BE178" s="229">
        <f>IF(N178="základní",J178,0)</f>
        <v>0</v>
      </c>
      <c r="BF178" s="229">
        <f>IF(N178="snížená",J178,0)</f>
        <v>0</v>
      </c>
      <c r="BG178" s="229">
        <f>IF(N178="zákl. přenesená",J178,0)</f>
        <v>0</v>
      </c>
      <c r="BH178" s="229">
        <f>IF(N178="sníž. přenesená",J178,0)</f>
        <v>0</v>
      </c>
      <c r="BI178" s="229">
        <f>IF(N178="nulová",J178,0)</f>
        <v>0</v>
      </c>
      <c r="BJ178" s="16" t="s">
        <v>153</v>
      </c>
      <c r="BK178" s="229">
        <f>ROUND(I178*H178,2)</f>
        <v>0</v>
      </c>
      <c r="BL178" s="16" t="s">
        <v>152</v>
      </c>
      <c r="BM178" s="228" t="s">
        <v>396</v>
      </c>
    </row>
    <row r="179" s="2" customFormat="1" ht="24.15" customHeight="1">
      <c r="A179" s="37"/>
      <c r="B179" s="38"/>
      <c r="C179" s="217" t="s">
        <v>78</v>
      </c>
      <c r="D179" s="217" t="s">
        <v>148</v>
      </c>
      <c r="E179" s="218" t="s">
        <v>867</v>
      </c>
      <c r="F179" s="219" t="s">
        <v>868</v>
      </c>
      <c r="G179" s="220" t="s">
        <v>800</v>
      </c>
      <c r="H179" s="221">
        <v>4</v>
      </c>
      <c r="I179" s="222"/>
      <c r="J179" s="223">
        <f>ROUND(I179*H179,2)</f>
        <v>0</v>
      </c>
      <c r="K179" s="219" t="s">
        <v>1</v>
      </c>
      <c r="L179" s="43"/>
      <c r="M179" s="224" t="s">
        <v>1</v>
      </c>
      <c r="N179" s="225" t="s">
        <v>44</v>
      </c>
      <c r="O179" s="90"/>
      <c r="P179" s="226">
        <f>O179*H179</f>
        <v>0</v>
      </c>
      <c r="Q179" s="226">
        <v>0</v>
      </c>
      <c r="R179" s="226">
        <f>Q179*H179</f>
        <v>0</v>
      </c>
      <c r="S179" s="226">
        <v>0</v>
      </c>
      <c r="T179" s="227">
        <f>S179*H179</f>
        <v>0</v>
      </c>
      <c r="U179" s="37"/>
      <c r="V179" s="37"/>
      <c r="W179" s="37"/>
      <c r="X179" s="37"/>
      <c r="Y179" s="37"/>
      <c r="Z179" s="37"/>
      <c r="AA179" s="37"/>
      <c r="AB179" s="37"/>
      <c r="AC179" s="37"/>
      <c r="AD179" s="37"/>
      <c r="AE179" s="37"/>
      <c r="AR179" s="228" t="s">
        <v>152</v>
      </c>
      <c r="AT179" s="228" t="s">
        <v>148</v>
      </c>
      <c r="AU179" s="228" t="s">
        <v>85</v>
      </c>
      <c r="AY179" s="16" t="s">
        <v>145</v>
      </c>
      <c r="BE179" s="229">
        <f>IF(N179="základní",J179,0)</f>
        <v>0</v>
      </c>
      <c r="BF179" s="229">
        <f>IF(N179="snížená",J179,0)</f>
        <v>0</v>
      </c>
      <c r="BG179" s="229">
        <f>IF(N179="zákl. přenesená",J179,0)</f>
        <v>0</v>
      </c>
      <c r="BH179" s="229">
        <f>IF(N179="sníž. přenesená",J179,0)</f>
        <v>0</v>
      </c>
      <c r="BI179" s="229">
        <f>IF(N179="nulová",J179,0)</f>
        <v>0</v>
      </c>
      <c r="BJ179" s="16" t="s">
        <v>153</v>
      </c>
      <c r="BK179" s="229">
        <f>ROUND(I179*H179,2)</f>
        <v>0</v>
      </c>
      <c r="BL179" s="16" t="s">
        <v>152</v>
      </c>
      <c r="BM179" s="228" t="s">
        <v>404</v>
      </c>
    </row>
    <row r="180" s="12" customFormat="1" ht="25.92" customHeight="1">
      <c r="A180" s="12"/>
      <c r="B180" s="201"/>
      <c r="C180" s="202"/>
      <c r="D180" s="203" t="s">
        <v>77</v>
      </c>
      <c r="E180" s="204" t="s">
        <v>869</v>
      </c>
      <c r="F180" s="204" t="s">
        <v>870</v>
      </c>
      <c r="G180" s="202"/>
      <c r="H180" s="202"/>
      <c r="I180" s="205"/>
      <c r="J180" s="206">
        <f>BK180</f>
        <v>0</v>
      </c>
      <c r="K180" s="202"/>
      <c r="L180" s="207"/>
      <c r="M180" s="208"/>
      <c r="N180" s="209"/>
      <c r="O180" s="209"/>
      <c r="P180" s="210">
        <f>SUM(P181:P183)</f>
        <v>0</v>
      </c>
      <c r="Q180" s="209"/>
      <c r="R180" s="210">
        <f>SUM(R181:R183)</f>
        <v>0</v>
      </c>
      <c r="S180" s="209"/>
      <c r="T180" s="211">
        <f>SUM(T181:T183)</f>
        <v>0</v>
      </c>
      <c r="U180" s="12"/>
      <c r="V180" s="12"/>
      <c r="W180" s="12"/>
      <c r="X180" s="12"/>
      <c r="Y180" s="12"/>
      <c r="Z180" s="12"/>
      <c r="AA180" s="12"/>
      <c r="AB180" s="12"/>
      <c r="AC180" s="12"/>
      <c r="AD180" s="12"/>
      <c r="AE180" s="12"/>
      <c r="AR180" s="212" t="s">
        <v>85</v>
      </c>
      <c r="AT180" s="213" t="s">
        <v>77</v>
      </c>
      <c r="AU180" s="213" t="s">
        <v>78</v>
      </c>
      <c r="AY180" s="212" t="s">
        <v>145</v>
      </c>
      <c r="BK180" s="214">
        <f>SUM(BK181:BK183)</f>
        <v>0</v>
      </c>
    </row>
    <row r="181" s="2" customFormat="1" ht="16.5" customHeight="1">
      <c r="A181" s="37"/>
      <c r="B181" s="38"/>
      <c r="C181" s="217" t="s">
        <v>78</v>
      </c>
      <c r="D181" s="217" t="s">
        <v>148</v>
      </c>
      <c r="E181" s="218" t="s">
        <v>871</v>
      </c>
      <c r="F181" s="219" t="s">
        <v>872</v>
      </c>
      <c r="G181" s="220" t="s">
        <v>800</v>
      </c>
      <c r="H181" s="221">
        <v>14</v>
      </c>
      <c r="I181" s="222"/>
      <c r="J181" s="223">
        <f>ROUND(I181*H181,2)</f>
        <v>0</v>
      </c>
      <c r="K181" s="219" t="s">
        <v>1</v>
      </c>
      <c r="L181" s="43"/>
      <c r="M181" s="224" t="s">
        <v>1</v>
      </c>
      <c r="N181" s="225" t="s">
        <v>44</v>
      </c>
      <c r="O181" s="90"/>
      <c r="P181" s="226">
        <f>O181*H181</f>
        <v>0</v>
      </c>
      <c r="Q181" s="226">
        <v>0</v>
      </c>
      <c r="R181" s="226">
        <f>Q181*H181</f>
        <v>0</v>
      </c>
      <c r="S181" s="226">
        <v>0</v>
      </c>
      <c r="T181" s="227">
        <f>S181*H181</f>
        <v>0</v>
      </c>
      <c r="U181" s="37"/>
      <c r="V181" s="37"/>
      <c r="W181" s="37"/>
      <c r="X181" s="37"/>
      <c r="Y181" s="37"/>
      <c r="Z181" s="37"/>
      <c r="AA181" s="37"/>
      <c r="AB181" s="37"/>
      <c r="AC181" s="37"/>
      <c r="AD181" s="37"/>
      <c r="AE181" s="37"/>
      <c r="AR181" s="228" t="s">
        <v>152</v>
      </c>
      <c r="AT181" s="228" t="s">
        <v>148</v>
      </c>
      <c r="AU181" s="228" t="s">
        <v>85</v>
      </c>
      <c r="AY181" s="16" t="s">
        <v>145</v>
      </c>
      <c r="BE181" s="229">
        <f>IF(N181="základní",J181,0)</f>
        <v>0</v>
      </c>
      <c r="BF181" s="229">
        <f>IF(N181="snížená",J181,0)</f>
        <v>0</v>
      </c>
      <c r="BG181" s="229">
        <f>IF(N181="zákl. přenesená",J181,0)</f>
        <v>0</v>
      </c>
      <c r="BH181" s="229">
        <f>IF(N181="sníž. přenesená",J181,0)</f>
        <v>0</v>
      </c>
      <c r="BI181" s="229">
        <f>IF(N181="nulová",J181,0)</f>
        <v>0</v>
      </c>
      <c r="BJ181" s="16" t="s">
        <v>153</v>
      </c>
      <c r="BK181" s="229">
        <f>ROUND(I181*H181,2)</f>
        <v>0</v>
      </c>
      <c r="BL181" s="16" t="s">
        <v>152</v>
      </c>
      <c r="BM181" s="228" t="s">
        <v>423</v>
      </c>
    </row>
    <row r="182" s="2" customFormat="1" ht="16.5" customHeight="1">
      <c r="A182" s="37"/>
      <c r="B182" s="38"/>
      <c r="C182" s="217" t="s">
        <v>78</v>
      </c>
      <c r="D182" s="217" t="s">
        <v>148</v>
      </c>
      <c r="E182" s="218" t="s">
        <v>873</v>
      </c>
      <c r="F182" s="219" t="s">
        <v>874</v>
      </c>
      <c r="G182" s="220" t="s">
        <v>800</v>
      </c>
      <c r="H182" s="221">
        <v>32</v>
      </c>
      <c r="I182" s="222"/>
      <c r="J182" s="223">
        <f>ROUND(I182*H182,2)</f>
        <v>0</v>
      </c>
      <c r="K182" s="219" t="s">
        <v>1</v>
      </c>
      <c r="L182" s="43"/>
      <c r="M182" s="224" t="s">
        <v>1</v>
      </c>
      <c r="N182" s="225" t="s">
        <v>44</v>
      </c>
      <c r="O182" s="90"/>
      <c r="P182" s="226">
        <f>O182*H182</f>
        <v>0</v>
      </c>
      <c r="Q182" s="226">
        <v>0</v>
      </c>
      <c r="R182" s="226">
        <f>Q182*H182</f>
        <v>0</v>
      </c>
      <c r="S182" s="226">
        <v>0</v>
      </c>
      <c r="T182" s="227">
        <f>S182*H182</f>
        <v>0</v>
      </c>
      <c r="U182" s="37"/>
      <c r="V182" s="37"/>
      <c r="W182" s="37"/>
      <c r="X182" s="37"/>
      <c r="Y182" s="37"/>
      <c r="Z182" s="37"/>
      <c r="AA182" s="37"/>
      <c r="AB182" s="37"/>
      <c r="AC182" s="37"/>
      <c r="AD182" s="37"/>
      <c r="AE182" s="37"/>
      <c r="AR182" s="228" t="s">
        <v>152</v>
      </c>
      <c r="AT182" s="228" t="s">
        <v>148</v>
      </c>
      <c r="AU182" s="228" t="s">
        <v>85</v>
      </c>
      <c r="AY182" s="16" t="s">
        <v>145</v>
      </c>
      <c r="BE182" s="229">
        <f>IF(N182="základní",J182,0)</f>
        <v>0</v>
      </c>
      <c r="BF182" s="229">
        <f>IF(N182="snížená",J182,0)</f>
        <v>0</v>
      </c>
      <c r="BG182" s="229">
        <f>IF(N182="zákl. přenesená",J182,0)</f>
        <v>0</v>
      </c>
      <c r="BH182" s="229">
        <f>IF(N182="sníž. přenesená",J182,0)</f>
        <v>0</v>
      </c>
      <c r="BI182" s="229">
        <f>IF(N182="nulová",J182,0)</f>
        <v>0</v>
      </c>
      <c r="BJ182" s="16" t="s">
        <v>153</v>
      </c>
      <c r="BK182" s="229">
        <f>ROUND(I182*H182,2)</f>
        <v>0</v>
      </c>
      <c r="BL182" s="16" t="s">
        <v>152</v>
      </c>
      <c r="BM182" s="228" t="s">
        <v>875</v>
      </c>
    </row>
    <row r="183" s="2" customFormat="1" ht="16.5" customHeight="1">
      <c r="A183" s="37"/>
      <c r="B183" s="38"/>
      <c r="C183" s="217" t="s">
        <v>78</v>
      </c>
      <c r="D183" s="217" t="s">
        <v>148</v>
      </c>
      <c r="E183" s="218" t="s">
        <v>876</v>
      </c>
      <c r="F183" s="219" t="s">
        <v>877</v>
      </c>
      <c r="G183" s="220" t="s">
        <v>800</v>
      </c>
      <c r="H183" s="221">
        <v>32</v>
      </c>
      <c r="I183" s="222"/>
      <c r="J183" s="223">
        <f>ROUND(I183*H183,2)</f>
        <v>0</v>
      </c>
      <c r="K183" s="219" t="s">
        <v>1</v>
      </c>
      <c r="L183" s="43"/>
      <c r="M183" s="224" t="s">
        <v>1</v>
      </c>
      <c r="N183" s="225" t="s">
        <v>44</v>
      </c>
      <c r="O183" s="90"/>
      <c r="P183" s="226">
        <f>O183*H183</f>
        <v>0</v>
      </c>
      <c r="Q183" s="226">
        <v>0</v>
      </c>
      <c r="R183" s="226">
        <f>Q183*H183</f>
        <v>0</v>
      </c>
      <c r="S183" s="226">
        <v>0</v>
      </c>
      <c r="T183" s="227">
        <f>S183*H183</f>
        <v>0</v>
      </c>
      <c r="U183" s="37"/>
      <c r="V183" s="37"/>
      <c r="W183" s="37"/>
      <c r="X183" s="37"/>
      <c r="Y183" s="37"/>
      <c r="Z183" s="37"/>
      <c r="AA183" s="37"/>
      <c r="AB183" s="37"/>
      <c r="AC183" s="37"/>
      <c r="AD183" s="37"/>
      <c r="AE183" s="37"/>
      <c r="AR183" s="228" t="s">
        <v>152</v>
      </c>
      <c r="AT183" s="228" t="s">
        <v>148</v>
      </c>
      <c r="AU183" s="228" t="s">
        <v>85</v>
      </c>
      <c r="AY183" s="16" t="s">
        <v>145</v>
      </c>
      <c r="BE183" s="229">
        <f>IF(N183="základní",J183,0)</f>
        <v>0</v>
      </c>
      <c r="BF183" s="229">
        <f>IF(N183="snížená",J183,0)</f>
        <v>0</v>
      </c>
      <c r="BG183" s="229">
        <f>IF(N183="zákl. přenesená",J183,0)</f>
        <v>0</v>
      </c>
      <c r="BH183" s="229">
        <f>IF(N183="sníž. přenesená",J183,0)</f>
        <v>0</v>
      </c>
      <c r="BI183" s="229">
        <f>IF(N183="nulová",J183,0)</f>
        <v>0</v>
      </c>
      <c r="BJ183" s="16" t="s">
        <v>153</v>
      </c>
      <c r="BK183" s="229">
        <f>ROUND(I183*H183,2)</f>
        <v>0</v>
      </c>
      <c r="BL183" s="16" t="s">
        <v>152</v>
      </c>
      <c r="BM183" s="228" t="s">
        <v>433</v>
      </c>
    </row>
    <row r="184" s="12" customFormat="1" ht="25.92" customHeight="1">
      <c r="A184" s="12"/>
      <c r="B184" s="201"/>
      <c r="C184" s="202"/>
      <c r="D184" s="203" t="s">
        <v>77</v>
      </c>
      <c r="E184" s="204" t="s">
        <v>878</v>
      </c>
      <c r="F184" s="204" t="s">
        <v>879</v>
      </c>
      <c r="G184" s="202"/>
      <c r="H184" s="202"/>
      <c r="I184" s="205"/>
      <c r="J184" s="206">
        <f>BK184</f>
        <v>0</v>
      </c>
      <c r="K184" s="202"/>
      <c r="L184" s="207"/>
      <c r="M184" s="208"/>
      <c r="N184" s="209"/>
      <c r="O184" s="209"/>
      <c r="P184" s="210">
        <f>SUM(P185:P196)</f>
        <v>0</v>
      </c>
      <c r="Q184" s="209"/>
      <c r="R184" s="210">
        <f>SUM(R185:R196)</f>
        <v>0</v>
      </c>
      <c r="S184" s="209"/>
      <c r="T184" s="211">
        <f>SUM(T185:T196)</f>
        <v>0</v>
      </c>
      <c r="U184" s="12"/>
      <c r="V184" s="12"/>
      <c r="W184" s="12"/>
      <c r="X184" s="12"/>
      <c r="Y184" s="12"/>
      <c r="Z184" s="12"/>
      <c r="AA184" s="12"/>
      <c r="AB184" s="12"/>
      <c r="AC184" s="12"/>
      <c r="AD184" s="12"/>
      <c r="AE184" s="12"/>
      <c r="AR184" s="212" t="s">
        <v>85</v>
      </c>
      <c r="AT184" s="213" t="s">
        <v>77</v>
      </c>
      <c r="AU184" s="213" t="s">
        <v>78</v>
      </c>
      <c r="AY184" s="212" t="s">
        <v>145</v>
      </c>
      <c r="BK184" s="214">
        <f>SUM(BK185:BK196)</f>
        <v>0</v>
      </c>
    </row>
    <row r="185" s="2" customFormat="1" ht="16.5" customHeight="1">
      <c r="A185" s="37"/>
      <c r="B185" s="38"/>
      <c r="C185" s="217" t="s">
        <v>78</v>
      </c>
      <c r="D185" s="217" t="s">
        <v>148</v>
      </c>
      <c r="E185" s="218" t="s">
        <v>880</v>
      </c>
      <c r="F185" s="219" t="s">
        <v>881</v>
      </c>
      <c r="G185" s="220" t="s">
        <v>200</v>
      </c>
      <c r="H185" s="221">
        <v>10</v>
      </c>
      <c r="I185" s="222"/>
      <c r="J185" s="223">
        <f>ROUND(I185*H185,2)</f>
        <v>0</v>
      </c>
      <c r="K185" s="219" t="s">
        <v>1</v>
      </c>
      <c r="L185" s="43"/>
      <c r="M185" s="224" t="s">
        <v>1</v>
      </c>
      <c r="N185" s="225" t="s">
        <v>44</v>
      </c>
      <c r="O185" s="90"/>
      <c r="P185" s="226">
        <f>O185*H185</f>
        <v>0</v>
      </c>
      <c r="Q185" s="226">
        <v>0</v>
      </c>
      <c r="R185" s="226">
        <f>Q185*H185</f>
        <v>0</v>
      </c>
      <c r="S185" s="226">
        <v>0</v>
      </c>
      <c r="T185" s="227">
        <f>S185*H185</f>
        <v>0</v>
      </c>
      <c r="U185" s="37"/>
      <c r="V185" s="37"/>
      <c r="W185" s="37"/>
      <c r="X185" s="37"/>
      <c r="Y185" s="37"/>
      <c r="Z185" s="37"/>
      <c r="AA185" s="37"/>
      <c r="AB185" s="37"/>
      <c r="AC185" s="37"/>
      <c r="AD185" s="37"/>
      <c r="AE185" s="37"/>
      <c r="AR185" s="228" t="s">
        <v>152</v>
      </c>
      <c r="AT185" s="228" t="s">
        <v>148</v>
      </c>
      <c r="AU185" s="228" t="s">
        <v>85</v>
      </c>
      <c r="AY185" s="16" t="s">
        <v>145</v>
      </c>
      <c r="BE185" s="229">
        <f>IF(N185="základní",J185,0)</f>
        <v>0</v>
      </c>
      <c r="BF185" s="229">
        <f>IF(N185="snížená",J185,0)</f>
        <v>0</v>
      </c>
      <c r="BG185" s="229">
        <f>IF(N185="zákl. přenesená",J185,0)</f>
        <v>0</v>
      </c>
      <c r="BH185" s="229">
        <f>IF(N185="sníž. přenesená",J185,0)</f>
        <v>0</v>
      </c>
      <c r="BI185" s="229">
        <f>IF(N185="nulová",J185,0)</f>
        <v>0</v>
      </c>
      <c r="BJ185" s="16" t="s">
        <v>153</v>
      </c>
      <c r="BK185" s="229">
        <f>ROUND(I185*H185,2)</f>
        <v>0</v>
      </c>
      <c r="BL185" s="16" t="s">
        <v>152</v>
      </c>
      <c r="BM185" s="228" t="s">
        <v>882</v>
      </c>
    </row>
    <row r="186" s="2" customFormat="1" ht="16.5" customHeight="1">
      <c r="A186" s="37"/>
      <c r="B186" s="38"/>
      <c r="C186" s="217" t="s">
        <v>78</v>
      </c>
      <c r="D186" s="217" t="s">
        <v>148</v>
      </c>
      <c r="E186" s="218" t="s">
        <v>883</v>
      </c>
      <c r="F186" s="219" t="s">
        <v>884</v>
      </c>
      <c r="G186" s="220" t="s">
        <v>200</v>
      </c>
      <c r="H186" s="221">
        <v>140</v>
      </c>
      <c r="I186" s="222"/>
      <c r="J186" s="223">
        <f>ROUND(I186*H186,2)</f>
        <v>0</v>
      </c>
      <c r="K186" s="219" t="s">
        <v>1</v>
      </c>
      <c r="L186" s="43"/>
      <c r="M186" s="224" t="s">
        <v>1</v>
      </c>
      <c r="N186" s="225" t="s">
        <v>44</v>
      </c>
      <c r="O186" s="90"/>
      <c r="P186" s="226">
        <f>O186*H186</f>
        <v>0</v>
      </c>
      <c r="Q186" s="226">
        <v>0</v>
      </c>
      <c r="R186" s="226">
        <f>Q186*H186</f>
        <v>0</v>
      </c>
      <c r="S186" s="226">
        <v>0</v>
      </c>
      <c r="T186" s="227">
        <f>S186*H186</f>
        <v>0</v>
      </c>
      <c r="U186" s="37"/>
      <c r="V186" s="37"/>
      <c r="W186" s="37"/>
      <c r="X186" s="37"/>
      <c r="Y186" s="37"/>
      <c r="Z186" s="37"/>
      <c r="AA186" s="37"/>
      <c r="AB186" s="37"/>
      <c r="AC186" s="37"/>
      <c r="AD186" s="37"/>
      <c r="AE186" s="37"/>
      <c r="AR186" s="228" t="s">
        <v>152</v>
      </c>
      <c r="AT186" s="228" t="s">
        <v>148</v>
      </c>
      <c r="AU186" s="228" t="s">
        <v>85</v>
      </c>
      <c r="AY186" s="16" t="s">
        <v>145</v>
      </c>
      <c r="BE186" s="229">
        <f>IF(N186="základní",J186,0)</f>
        <v>0</v>
      </c>
      <c r="BF186" s="229">
        <f>IF(N186="snížená",J186,0)</f>
        <v>0</v>
      </c>
      <c r="BG186" s="229">
        <f>IF(N186="zákl. přenesená",J186,0)</f>
        <v>0</v>
      </c>
      <c r="BH186" s="229">
        <f>IF(N186="sníž. přenesená",J186,0)</f>
        <v>0</v>
      </c>
      <c r="BI186" s="229">
        <f>IF(N186="nulová",J186,0)</f>
        <v>0</v>
      </c>
      <c r="BJ186" s="16" t="s">
        <v>153</v>
      </c>
      <c r="BK186" s="229">
        <f>ROUND(I186*H186,2)</f>
        <v>0</v>
      </c>
      <c r="BL186" s="16" t="s">
        <v>152</v>
      </c>
      <c r="BM186" s="228" t="s">
        <v>449</v>
      </c>
    </row>
    <row r="187" s="2" customFormat="1" ht="16.5" customHeight="1">
      <c r="A187" s="37"/>
      <c r="B187" s="38"/>
      <c r="C187" s="217" t="s">
        <v>78</v>
      </c>
      <c r="D187" s="217" t="s">
        <v>148</v>
      </c>
      <c r="E187" s="218" t="s">
        <v>885</v>
      </c>
      <c r="F187" s="219" t="s">
        <v>886</v>
      </c>
      <c r="G187" s="220" t="s">
        <v>200</v>
      </c>
      <c r="H187" s="221">
        <v>300</v>
      </c>
      <c r="I187" s="222"/>
      <c r="J187" s="223">
        <f>ROUND(I187*H187,2)</f>
        <v>0</v>
      </c>
      <c r="K187" s="219" t="s">
        <v>1</v>
      </c>
      <c r="L187" s="43"/>
      <c r="M187" s="224" t="s">
        <v>1</v>
      </c>
      <c r="N187" s="225" t="s">
        <v>44</v>
      </c>
      <c r="O187" s="90"/>
      <c r="P187" s="226">
        <f>O187*H187</f>
        <v>0</v>
      </c>
      <c r="Q187" s="226">
        <v>0</v>
      </c>
      <c r="R187" s="226">
        <f>Q187*H187</f>
        <v>0</v>
      </c>
      <c r="S187" s="226">
        <v>0</v>
      </c>
      <c r="T187" s="227">
        <f>S187*H187</f>
        <v>0</v>
      </c>
      <c r="U187" s="37"/>
      <c r="V187" s="37"/>
      <c r="W187" s="37"/>
      <c r="X187" s="37"/>
      <c r="Y187" s="37"/>
      <c r="Z187" s="37"/>
      <c r="AA187" s="37"/>
      <c r="AB187" s="37"/>
      <c r="AC187" s="37"/>
      <c r="AD187" s="37"/>
      <c r="AE187" s="37"/>
      <c r="AR187" s="228" t="s">
        <v>152</v>
      </c>
      <c r="AT187" s="228" t="s">
        <v>148</v>
      </c>
      <c r="AU187" s="228" t="s">
        <v>85</v>
      </c>
      <c r="AY187" s="16" t="s">
        <v>145</v>
      </c>
      <c r="BE187" s="229">
        <f>IF(N187="základní",J187,0)</f>
        <v>0</v>
      </c>
      <c r="BF187" s="229">
        <f>IF(N187="snížená",J187,0)</f>
        <v>0</v>
      </c>
      <c r="BG187" s="229">
        <f>IF(N187="zákl. přenesená",J187,0)</f>
        <v>0</v>
      </c>
      <c r="BH187" s="229">
        <f>IF(N187="sníž. přenesená",J187,0)</f>
        <v>0</v>
      </c>
      <c r="BI187" s="229">
        <f>IF(N187="nulová",J187,0)</f>
        <v>0</v>
      </c>
      <c r="BJ187" s="16" t="s">
        <v>153</v>
      </c>
      <c r="BK187" s="229">
        <f>ROUND(I187*H187,2)</f>
        <v>0</v>
      </c>
      <c r="BL187" s="16" t="s">
        <v>152</v>
      </c>
      <c r="BM187" s="228" t="s">
        <v>457</v>
      </c>
    </row>
    <row r="188" s="2" customFormat="1" ht="16.5" customHeight="1">
      <c r="A188" s="37"/>
      <c r="B188" s="38"/>
      <c r="C188" s="217" t="s">
        <v>85</v>
      </c>
      <c r="D188" s="217" t="s">
        <v>148</v>
      </c>
      <c r="E188" s="218" t="s">
        <v>887</v>
      </c>
      <c r="F188" s="219" t="s">
        <v>888</v>
      </c>
      <c r="G188" s="220" t="s">
        <v>200</v>
      </c>
      <c r="H188" s="221">
        <v>10</v>
      </c>
      <c r="I188" s="222"/>
      <c r="J188" s="223">
        <f>ROUND(I188*H188,2)</f>
        <v>0</v>
      </c>
      <c r="K188" s="219" t="s">
        <v>1</v>
      </c>
      <c r="L188" s="43"/>
      <c r="M188" s="224" t="s">
        <v>1</v>
      </c>
      <c r="N188" s="225" t="s">
        <v>44</v>
      </c>
      <c r="O188" s="90"/>
      <c r="P188" s="226">
        <f>O188*H188</f>
        <v>0</v>
      </c>
      <c r="Q188" s="226">
        <v>0</v>
      </c>
      <c r="R188" s="226">
        <f>Q188*H188</f>
        <v>0</v>
      </c>
      <c r="S188" s="226">
        <v>0</v>
      </c>
      <c r="T188" s="227">
        <f>S188*H188</f>
        <v>0</v>
      </c>
      <c r="U188" s="37"/>
      <c r="V188" s="37"/>
      <c r="W188" s="37"/>
      <c r="X188" s="37"/>
      <c r="Y188" s="37"/>
      <c r="Z188" s="37"/>
      <c r="AA188" s="37"/>
      <c r="AB188" s="37"/>
      <c r="AC188" s="37"/>
      <c r="AD188" s="37"/>
      <c r="AE188" s="37"/>
      <c r="AR188" s="228" t="s">
        <v>152</v>
      </c>
      <c r="AT188" s="228" t="s">
        <v>148</v>
      </c>
      <c r="AU188" s="228" t="s">
        <v>85</v>
      </c>
      <c r="AY188" s="16" t="s">
        <v>145</v>
      </c>
      <c r="BE188" s="229">
        <f>IF(N188="základní",J188,0)</f>
        <v>0</v>
      </c>
      <c r="BF188" s="229">
        <f>IF(N188="snížená",J188,0)</f>
        <v>0</v>
      </c>
      <c r="BG188" s="229">
        <f>IF(N188="zákl. přenesená",J188,0)</f>
        <v>0</v>
      </c>
      <c r="BH188" s="229">
        <f>IF(N188="sníž. přenesená",J188,0)</f>
        <v>0</v>
      </c>
      <c r="BI188" s="229">
        <f>IF(N188="nulová",J188,0)</f>
        <v>0</v>
      </c>
      <c r="BJ188" s="16" t="s">
        <v>153</v>
      </c>
      <c r="BK188" s="229">
        <f>ROUND(I188*H188,2)</f>
        <v>0</v>
      </c>
      <c r="BL188" s="16" t="s">
        <v>152</v>
      </c>
      <c r="BM188" s="228" t="s">
        <v>889</v>
      </c>
    </row>
    <row r="189" s="2" customFormat="1" ht="16.5" customHeight="1">
      <c r="A189" s="37"/>
      <c r="B189" s="38"/>
      <c r="C189" s="217" t="s">
        <v>78</v>
      </c>
      <c r="D189" s="217" t="s">
        <v>148</v>
      </c>
      <c r="E189" s="218" t="s">
        <v>890</v>
      </c>
      <c r="F189" s="219" t="s">
        <v>891</v>
      </c>
      <c r="G189" s="220" t="s">
        <v>200</v>
      </c>
      <c r="H189" s="221">
        <v>25</v>
      </c>
      <c r="I189" s="222"/>
      <c r="J189" s="223">
        <f>ROUND(I189*H189,2)</f>
        <v>0</v>
      </c>
      <c r="K189" s="219" t="s">
        <v>1</v>
      </c>
      <c r="L189" s="43"/>
      <c r="M189" s="224" t="s">
        <v>1</v>
      </c>
      <c r="N189" s="225" t="s">
        <v>44</v>
      </c>
      <c r="O189" s="90"/>
      <c r="P189" s="226">
        <f>O189*H189</f>
        <v>0</v>
      </c>
      <c r="Q189" s="226">
        <v>0</v>
      </c>
      <c r="R189" s="226">
        <f>Q189*H189</f>
        <v>0</v>
      </c>
      <c r="S189" s="226">
        <v>0</v>
      </c>
      <c r="T189" s="227">
        <f>S189*H189</f>
        <v>0</v>
      </c>
      <c r="U189" s="37"/>
      <c r="V189" s="37"/>
      <c r="W189" s="37"/>
      <c r="X189" s="37"/>
      <c r="Y189" s="37"/>
      <c r="Z189" s="37"/>
      <c r="AA189" s="37"/>
      <c r="AB189" s="37"/>
      <c r="AC189" s="37"/>
      <c r="AD189" s="37"/>
      <c r="AE189" s="37"/>
      <c r="AR189" s="228" t="s">
        <v>152</v>
      </c>
      <c r="AT189" s="228" t="s">
        <v>148</v>
      </c>
      <c r="AU189" s="228" t="s">
        <v>85</v>
      </c>
      <c r="AY189" s="16" t="s">
        <v>145</v>
      </c>
      <c r="BE189" s="229">
        <f>IF(N189="základní",J189,0)</f>
        <v>0</v>
      </c>
      <c r="BF189" s="229">
        <f>IF(N189="snížená",J189,0)</f>
        <v>0</v>
      </c>
      <c r="BG189" s="229">
        <f>IF(N189="zákl. přenesená",J189,0)</f>
        <v>0</v>
      </c>
      <c r="BH189" s="229">
        <f>IF(N189="sníž. přenesená",J189,0)</f>
        <v>0</v>
      </c>
      <c r="BI189" s="229">
        <f>IF(N189="nulová",J189,0)</f>
        <v>0</v>
      </c>
      <c r="BJ189" s="16" t="s">
        <v>153</v>
      </c>
      <c r="BK189" s="229">
        <f>ROUND(I189*H189,2)</f>
        <v>0</v>
      </c>
      <c r="BL189" s="16" t="s">
        <v>152</v>
      </c>
      <c r="BM189" s="228" t="s">
        <v>475</v>
      </c>
    </row>
    <row r="190" s="2" customFormat="1" ht="16.5" customHeight="1">
      <c r="A190" s="37"/>
      <c r="B190" s="38"/>
      <c r="C190" s="217" t="s">
        <v>78</v>
      </c>
      <c r="D190" s="217" t="s">
        <v>148</v>
      </c>
      <c r="E190" s="218" t="s">
        <v>892</v>
      </c>
      <c r="F190" s="219" t="s">
        <v>893</v>
      </c>
      <c r="G190" s="220" t="s">
        <v>200</v>
      </c>
      <c r="H190" s="221">
        <v>55</v>
      </c>
      <c r="I190" s="222"/>
      <c r="J190" s="223">
        <f>ROUND(I190*H190,2)</f>
        <v>0</v>
      </c>
      <c r="K190" s="219" t="s">
        <v>1</v>
      </c>
      <c r="L190" s="43"/>
      <c r="M190" s="224" t="s">
        <v>1</v>
      </c>
      <c r="N190" s="225" t="s">
        <v>44</v>
      </c>
      <c r="O190" s="90"/>
      <c r="P190" s="226">
        <f>O190*H190</f>
        <v>0</v>
      </c>
      <c r="Q190" s="226">
        <v>0</v>
      </c>
      <c r="R190" s="226">
        <f>Q190*H190</f>
        <v>0</v>
      </c>
      <c r="S190" s="226">
        <v>0</v>
      </c>
      <c r="T190" s="227">
        <f>S190*H190</f>
        <v>0</v>
      </c>
      <c r="U190" s="37"/>
      <c r="V190" s="37"/>
      <c r="W190" s="37"/>
      <c r="X190" s="37"/>
      <c r="Y190" s="37"/>
      <c r="Z190" s="37"/>
      <c r="AA190" s="37"/>
      <c r="AB190" s="37"/>
      <c r="AC190" s="37"/>
      <c r="AD190" s="37"/>
      <c r="AE190" s="37"/>
      <c r="AR190" s="228" t="s">
        <v>152</v>
      </c>
      <c r="AT190" s="228" t="s">
        <v>148</v>
      </c>
      <c r="AU190" s="228" t="s">
        <v>85</v>
      </c>
      <c r="AY190" s="16" t="s">
        <v>145</v>
      </c>
      <c r="BE190" s="229">
        <f>IF(N190="základní",J190,0)</f>
        <v>0</v>
      </c>
      <c r="BF190" s="229">
        <f>IF(N190="snížená",J190,0)</f>
        <v>0</v>
      </c>
      <c r="BG190" s="229">
        <f>IF(N190="zákl. přenesená",J190,0)</f>
        <v>0</v>
      </c>
      <c r="BH190" s="229">
        <f>IF(N190="sníž. přenesená",J190,0)</f>
        <v>0</v>
      </c>
      <c r="BI190" s="229">
        <f>IF(N190="nulová",J190,0)</f>
        <v>0</v>
      </c>
      <c r="BJ190" s="16" t="s">
        <v>153</v>
      </c>
      <c r="BK190" s="229">
        <f>ROUND(I190*H190,2)</f>
        <v>0</v>
      </c>
      <c r="BL190" s="16" t="s">
        <v>152</v>
      </c>
      <c r="BM190" s="228" t="s">
        <v>487</v>
      </c>
    </row>
    <row r="191" s="2" customFormat="1" ht="16.5" customHeight="1">
      <c r="A191" s="37"/>
      <c r="B191" s="38"/>
      <c r="C191" s="217" t="s">
        <v>78</v>
      </c>
      <c r="D191" s="217" t="s">
        <v>148</v>
      </c>
      <c r="E191" s="218" t="s">
        <v>894</v>
      </c>
      <c r="F191" s="219" t="s">
        <v>895</v>
      </c>
      <c r="G191" s="220" t="s">
        <v>200</v>
      </c>
      <c r="H191" s="221">
        <v>55</v>
      </c>
      <c r="I191" s="222"/>
      <c r="J191" s="223">
        <f>ROUND(I191*H191,2)</f>
        <v>0</v>
      </c>
      <c r="K191" s="219" t="s">
        <v>1</v>
      </c>
      <c r="L191" s="43"/>
      <c r="M191" s="224" t="s">
        <v>1</v>
      </c>
      <c r="N191" s="225" t="s">
        <v>44</v>
      </c>
      <c r="O191" s="90"/>
      <c r="P191" s="226">
        <f>O191*H191</f>
        <v>0</v>
      </c>
      <c r="Q191" s="226">
        <v>0</v>
      </c>
      <c r="R191" s="226">
        <f>Q191*H191</f>
        <v>0</v>
      </c>
      <c r="S191" s="226">
        <v>0</v>
      </c>
      <c r="T191" s="227">
        <f>S191*H191</f>
        <v>0</v>
      </c>
      <c r="U191" s="37"/>
      <c r="V191" s="37"/>
      <c r="W191" s="37"/>
      <c r="X191" s="37"/>
      <c r="Y191" s="37"/>
      <c r="Z191" s="37"/>
      <c r="AA191" s="37"/>
      <c r="AB191" s="37"/>
      <c r="AC191" s="37"/>
      <c r="AD191" s="37"/>
      <c r="AE191" s="37"/>
      <c r="AR191" s="228" t="s">
        <v>152</v>
      </c>
      <c r="AT191" s="228" t="s">
        <v>148</v>
      </c>
      <c r="AU191" s="228" t="s">
        <v>85</v>
      </c>
      <c r="AY191" s="16" t="s">
        <v>145</v>
      </c>
      <c r="BE191" s="229">
        <f>IF(N191="základní",J191,0)</f>
        <v>0</v>
      </c>
      <c r="BF191" s="229">
        <f>IF(N191="snížená",J191,0)</f>
        <v>0</v>
      </c>
      <c r="BG191" s="229">
        <f>IF(N191="zákl. přenesená",J191,0)</f>
        <v>0</v>
      </c>
      <c r="BH191" s="229">
        <f>IF(N191="sníž. přenesená",J191,0)</f>
        <v>0</v>
      </c>
      <c r="BI191" s="229">
        <f>IF(N191="nulová",J191,0)</f>
        <v>0</v>
      </c>
      <c r="BJ191" s="16" t="s">
        <v>153</v>
      </c>
      <c r="BK191" s="229">
        <f>ROUND(I191*H191,2)</f>
        <v>0</v>
      </c>
      <c r="BL191" s="16" t="s">
        <v>152</v>
      </c>
      <c r="BM191" s="228" t="s">
        <v>495</v>
      </c>
    </row>
    <row r="192" s="2" customFormat="1" ht="16.5" customHeight="1">
      <c r="A192" s="37"/>
      <c r="B192" s="38"/>
      <c r="C192" s="217" t="s">
        <v>78</v>
      </c>
      <c r="D192" s="217" t="s">
        <v>148</v>
      </c>
      <c r="E192" s="218" t="s">
        <v>896</v>
      </c>
      <c r="F192" s="219" t="s">
        <v>897</v>
      </c>
      <c r="G192" s="220" t="s">
        <v>200</v>
      </c>
      <c r="H192" s="221">
        <v>50</v>
      </c>
      <c r="I192" s="222"/>
      <c r="J192" s="223">
        <f>ROUND(I192*H192,2)</f>
        <v>0</v>
      </c>
      <c r="K192" s="219" t="s">
        <v>1</v>
      </c>
      <c r="L192" s="43"/>
      <c r="M192" s="224" t="s">
        <v>1</v>
      </c>
      <c r="N192" s="225" t="s">
        <v>44</v>
      </c>
      <c r="O192" s="90"/>
      <c r="P192" s="226">
        <f>O192*H192</f>
        <v>0</v>
      </c>
      <c r="Q192" s="226">
        <v>0</v>
      </c>
      <c r="R192" s="226">
        <f>Q192*H192</f>
        <v>0</v>
      </c>
      <c r="S192" s="226">
        <v>0</v>
      </c>
      <c r="T192" s="227">
        <f>S192*H192</f>
        <v>0</v>
      </c>
      <c r="U192" s="37"/>
      <c r="V192" s="37"/>
      <c r="W192" s="37"/>
      <c r="X192" s="37"/>
      <c r="Y192" s="37"/>
      <c r="Z192" s="37"/>
      <c r="AA192" s="37"/>
      <c r="AB192" s="37"/>
      <c r="AC192" s="37"/>
      <c r="AD192" s="37"/>
      <c r="AE192" s="37"/>
      <c r="AR192" s="228" t="s">
        <v>152</v>
      </c>
      <c r="AT192" s="228" t="s">
        <v>148</v>
      </c>
      <c r="AU192" s="228" t="s">
        <v>85</v>
      </c>
      <c r="AY192" s="16" t="s">
        <v>145</v>
      </c>
      <c r="BE192" s="229">
        <f>IF(N192="základní",J192,0)</f>
        <v>0</v>
      </c>
      <c r="BF192" s="229">
        <f>IF(N192="snížená",J192,0)</f>
        <v>0</v>
      </c>
      <c r="BG192" s="229">
        <f>IF(N192="zákl. přenesená",J192,0)</f>
        <v>0</v>
      </c>
      <c r="BH192" s="229">
        <f>IF(N192="sníž. přenesená",J192,0)</f>
        <v>0</v>
      </c>
      <c r="BI192" s="229">
        <f>IF(N192="nulová",J192,0)</f>
        <v>0</v>
      </c>
      <c r="BJ192" s="16" t="s">
        <v>153</v>
      </c>
      <c r="BK192" s="229">
        <f>ROUND(I192*H192,2)</f>
        <v>0</v>
      </c>
      <c r="BL192" s="16" t="s">
        <v>152</v>
      </c>
      <c r="BM192" s="228" t="s">
        <v>505</v>
      </c>
    </row>
    <row r="193" s="2" customFormat="1" ht="16.5" customHeight="1">
      <c r="A193" s="37"/>
      <c r="B193" s="38"/>
      <c r="C193" s="217" t="s">
        <v>78</v>
      </c>
      <c r="D193" s="217" t="s">
        <v>148</v>
      </c>
      <c r="E193" s="218" t="s">
        <v>898</v>
      </c>
      <c r="F193" s="219" t="s">
        <v>899</v>
      </c>
      <c r="G193" s="220" t="s">
        <v>200</v>
      </c>
      <c r="H193" s="221">
        <v>30</v>
      </c>
      <c r="I193" s="222"/>
      <c r="J193" s="223">
        <f>ROUND(I193*H193,2)</f>
        <v>0</v>
      </c>
      <c r="K193" s="219" t="s">
        <v>1</v>
      </c>
      <c r="L193" s="43"/>
      <c r="M193" s="224" t="s">
        <v>1</v>
      </c>
      <c r="N193" s="225" t="s">
        <v>44</v>
      </c>
      <c r="O193" s="90"/>
      <c r="P193" s="226">
        <f>O193*H193</f>
        <v>0</v>
      </c>
      <c r="Q193" s="226">
        <v>0</v>
      </c>
      <c r="R193" s="226">
        <f>Q193*H193</f>
        <v>0</v>
      </c>
      <c r="S193" s="226">
        <v>0</v>
      </c>
      <c r="T193" s="227">
        <f>S193*H193</f>
        <v>0</v>
      </c>
      <c r="U193" s="37"/>
      <c r="V193" s="37"/>
      <c r="W193" s="37"/>
      <c r="X193" s="37"/>
      <c r="Y193" s="37"/>
      <c r="Z193" s="37"/>
      <c r="AA193" s="37"/>
      <c r="AB193" s="37"/>
      <c r="AC193" s="37"/>
      <c r="AD193" s="37"/>
      <c r="AE193" s="37"/>
      <c r="AR193" s="228" t="s">
        <v>152</v>
      </c>
      <c r="AT193" s="228" t="s">
        <v>148</v>
      </c>
      <c r="AU193" s="228" t="s">
        <v>85</v>
      </c>
      <c r="AY193" s="16" t="s">
        <v>145</v>
      </c>
      <c r="BE193" s="229">
        <f>IF(N193="základní",J193,0)</f>
        <v>0</v>
      </c>
      <c r="BF193" s="229">
        <f>IF(N193="snížená",J193,0)</f>
        <v>0</v>
      </c>
      <c r="BG193" s="229">
        <f>IF(N193="zákl. přenesená",J193,0)</f>
        <v>0</v>
      </c>
      <c r="BH193" s="229">
        <f>IF(N193="sníž. přenesená",J193,0)</f>
        <v>0</v>
      </c>
      <c r="BI193" s="229">
        <f>IF(N193="nulová",J193,0)</f>
        <v>0</v>
      </c>
      <c r="BJ193" s="16" t="s">
        <v>153</v>
      </c>
      <c r="BK193" s="229">
        <f>ROUND(I193*H193,2)</f>
        <v>0</v>
      </c>
      <c r="BL193" s="16" t="s">
        <v>152</v>
      </c>
      <c r="BM193" s="228" t="s">
        <v>514</v>
      </c>
    </row>
    <row r="194" s="2" customFormat="1" ht="16.5" customHeight="1">
      <c r="A194" s="37"/>
      <c r="B194" s="38"/>
      <c r="C194" s="217" t="s">
        <v>78</v>
      </c>
      <c r="D194" s="217" t="s">
        <v>148</v>
      </c>
      <c r="E194" s="218" t="s">
        <v>900</v>
      </c>
      <c r="F194" s="219" t="s">
        <v>901</v>
      </c>
      <c r="G194" s="220" t="s">
        <v>200</v>
      </c>
      <c r="H194" s="221">
        <v>10</v>
      </c>
      <c r="I194" s="222"/>
      <c r="J194" s="223">
        <f>ROUND(I194*H194,2)</f>
        <v>0</v>
      </c>
      <c r="K194" s="219" t="s">
        <v>1</v>
      </c>
      <c r="L194" s="43"/>
      <c r="M194" s="224" t="s">
        <v>1</v>
      </c>
      <c r="N194" s="225" t="s">
        <v>44</v>
      </c>
      <c r="O194" s="90"/>
      <c r="P194" s="226">
        <f>O194*H194</f>
        <v>0</v>
      </c>
      <c r="Q194" s="226">
        <v>0</v>
      </c>
      <c r="R194" s="226">
        <f>Q194*H194</f>
        <v>0</v>
      </c>
      <c r="S194" s="226">
        <v>0</v>
      </c>
      <c r="T194" s="227">
        <f>S194*H194</f>
        <v>0</v>
      </c>
      <c r="U194" s="37"/>
      <c r="V194" s="37"/>
      <c r="W194" s="37"/>
      <c r="X194" s="37"/>
      <c r="Y194" s="37"/>
      <c r="Z194" s="37"/>
      <c r="AA194" s="37"/>
      <c r="AB194" s="37"/>
      <c r="AC194" s="37"/>
      <c r="AD194" s="37"/>
      <c r="AE194" s="37"/>
      <c r="AR194" s="228" t="s">
        <v>152</v>
      </c>
      <c r="AT194" s="228" t="s">
        <v>148</v>
      </c>
      <c r="AU194" s="228" t="s">
        <v>85</v>
      </c>
      <c r="AY194" s="16" t="s">
        <v>145</v>
      </c>
      <c r="BE194" s="229">
        <f>IF(N194="základní",J194,0)</f>
        <v>0</v>
      </c>
      <c r="BF194" s="229">
        <f>IF(N194="snížená",J194,0)</f>
        <v>0</v>
      </c>
      <c r="BG194" s="229">
        <f>IF(N194="zákl. přenesená",J194,0)</f>
        <v>0</v>
      </c>
      <c r="BH194" s="229">
        <f>IF(N194="sníž. přenesená",J194,0)</f>
        <v>0</v>
      </c>
      <c r="BI194" s="229">
        <f>IF(N194="nulová",J194,0)</f>
        <v>0</v>
      </c>
      <c r="BJ194" s="16" t="s">
        <v>153</v>
      </c>
      <c r="BK194" s="229">
        <f>ROUND(I194*H194,2)</f>
        <v>0</v>
      </c>
      <c r="BL194" s="16" t="s">
        <v>152</v>
      </c>
      <c r="BM194" s="228" t="s">
        <v>522</v>
      </c>
    </row>
    <row r="195" s="2" customFormat="1" ht="16.5" customHeight="1">
      <c r="A195" s="37"/>
      <c r="B195" s="38"/>
      <c r="C195" s="217" t="s">
        <v>78</v>
      </c>
      <c r="D195" s="217" t="s">
        <v>148</v>
      </c>
      <c r="E195" s="218" t="s">
        <v>902</v>
      </c>
      <c r="F195" s="219" t="s">
        <v>903</v>
      </c>
      <c r="G195" s="220" t="s">
        <v>200</v>
      </c>
      <c r="H195" s="221">
        <v>35</v>
      </c>
      <c r="I195" s="222"/>
      <c r="J195" s="223">
        <f>ROUND(I195*H195,2)</f>
        <v>0</v>
      </c>
      <c r="K195" s="219" t="s">
        <v>1</v>
      </c>
      <c r="L195" s="43"/>
      <c r="M195" s="224" t="s">
        <v>1</v>
      </c>
      <c r="N195" s="225" t="s">
        <v>44</v>
      </c>
      <c r="O195" s="90"/>
      <c r="P195" s="226">
        <f>O195*H195</f>
        <v>0</v>
      </c>
      <c r="Q195" s="226">
        <v>0</v>
      </c>
      <c r="R195" s="226">
        <f>Q195*H195</f>
        <v>0</v>
      </c>
      <c r="S195" s="226">
        <v>0</v>
      </c>
      <c r="T195" s="227">
        <f>S195*H195</f>
        <v>0</v>
      </c>
      <c r="U195" s="37"/>
      <c r="V195" s="37"/>
      <c r="W195" s="37"/>
      <c r="X195" s="37"/>
      <c r="Y195" s="37"/>
      <c r="Z195" s="37"/>
      <c r="AA195" s="37"/>
      <c r="AB195" s="37"/>
      <c r="AC195" s="37"/>
      <c r="AD195" s="37"/>
      <c r="AE195" s="37"/>
      <c r="AR195" s="228" t="s">
        <v>152</v>
      </c>
      <c r="AT195" s="228" t="s">
        <v>148</v>
      </c>
      <c r="AU195" s="228" t="s">
        <v>85</v>
      </c>
      <c r="AY195" s="16" t="s">
        <v>145</v>
      </c>
      <c r="BE195" s="229">
        <f>IF(N195="základní",J195,0)</f>
        <v>0</v>
      </c>
      <c r="BF195" s="229">
        <f>IF(N195="snížená",J195,0)</f>
        <v>0</v>
      </c>
      <c r="BG195" s="229">
        <f>IF(N195="zákl. přenesená",J195,0)</f>
        <v>0</v>
      </c>
      <c r="BH195" s="229">
        <f>IF(N195="sníž. přenesená",J195,0)</f>
        <v>0</v>
      </c>
      <c r="BI195" s="229">
        <f>IF(N195="nulová",J195,0)</f>
        <v>0</v>
      </c>
      <c r="BJ195" s="16" t="s">
        <v>153</v>
      </c>
      <c r="BK195" s="229">
        <f>ROUND(I195*H195,2)</f>
        <v>0</v>
      </c>
      <c r="BL195" s="16" t="s">
        <v>152</v>
      </c>
      <c r="BM195" s="228" t="s">
        <v>530</v>
      </c>
    </row>
    <row r="196" s="2" customFormat="1" ht="16.5" customHeight="1">
      <c r="A196" s="37"/>
      <c r="B196" s="38"/>
      <c r="C196" s="217" t="s">
        <v>78</v>
      </c>
      <c r="D196" s="217" t="s">
        <v>148</v>
      </c>
      <c r="E196" s="218" t="s">
        <v>904</v>
      </c>
      <c r="F196" s="219" t="s">
        <v>905</v>
      </c>
      <c r="G196" s="220" t="s">
        <v>800</v>
      </c>
      <c r="H196" s="221">
        <v>6</v>
      </c>
      <c r="I196" s="222"/>
      <c r="J196" s="223">
        <f>ROUND(I196*H196,2)</f>
        <v>0</v>
      </c>
      <c r="K196" s="219" t="s">
        <v>1</v>
      </c>
      <c r="L196" s="43"/>
      <c r="M196" s="224" t="s">
        <v>1</v>
      </c>
      <c r="N196" s="225" t="s">
        <v>44</v>
      </c>
      <c r="O196" s="90"/>
      <c r="P196" s="226">
        <f>O196*H196</f>
        <v>0</v>
      </c>
      <c r="Q196" s="226">
        <v>0</v>
      </c>
      <c r="R196" s="226">
        <f>Q196*H196</f>
        <v>0</v>
      </c>
      <c r="S196" s="226">
        <v>0</v>
      </c>
      <c r="T196" s="227">
        <f>S196*H196</f>
        <v>0</v>
      </c>
      <c r="U196" s="37"/>
      <c r="V196" s="37"/>
      <c r="W196" s="37"/>
      <c r="X196" s="37"/>
      <c r="Y196" s="37"/>
      <c r="Z196" s="37"/>
      <c r="AA196" s="37"/>
      <c r="AB196" s="37"/>
      <c r="AC196" s="37"/>
      <c r="AD196" s="37"/>
      <c r="AE196" s="37"/>
      <c r="AR196" s="228" t="s">
        <v>152</v>
      </c>
      <c r="AT196" s="228" t="s">
        <v>148</v>
      </c>
      <c r="AU196" s="228" t="s">
        <v>85</v>
      </c>
      <c r="AY196" s="16" t="s">
        <v>145</v>
      </c>
      <c r="BE196" s="229">
        <f>IF(N196="základní",J196,0)</f>
        <v>0</v>
      </c>
      <c r="BF196" s="229">
        <f>IF(N196="snížená",J196,0)</f>
        <v>0</v>
      </c>
      <c r="BG196" s="229">
        <f>IF(N196="zákl. přenesená",J196,0)</f>
        <v>0</v>
      </c>
      <c r="BH196" s="229">
        <f>IF(N196="sníž. přenesená",J196,0)</f>
        <v>0</v>
      </c>
      <c r="BI196" s="229">
        <f>IF(N196="nulová",J196,0)</f>
        <v>0</v>
      </c>
      <c r="BJ196" s="16" t="s">
        <v>153</v>
      </c>
      <c r="BK196" s="229">
        <f>ROUND(I196*H196,2)</f>
        <v>0</v>
      </c>
      <c r="BL196" s="16" t="s">
        <v>152</v>
      </c>
      <c r="BM196" s="228" t="s">
        <v>538</v>
      </c>
    </row>
    <row r="197" s="12" customFormat="1" ht="25.92" customHeight="1">
      <c r="A197" s="12"/>
      <c r="B197" s="201"/>
      <c r="C197" s="202"/>
      <c r="D197" s="203" t="s">
        <v>77</v>
      </c>
      <c r="E197" s="204" t="s">
        <v>906</v>
      </c>
      <c r="F197" s="204" t="s">
        <v>907</v>
      </c>
      <c r="G197" s="202"/>
      <c r="H197" s="202"/>
      <c r="I197" s="205"/>
      <c r="J197" s="206">
        <f>BK197</f>
        <v>0</v>
      </c>
      <c r="K197" s="202"/>
      <c r="L197" s="207"/>
      <c r="M197" s="208"/>
      <c r="N197" s="209"/>
      <c r="O197" s="209"/>
      <c r="P197" s="210">
        <f>SUM(P198:P201)</f>
        <v>0</v>
      </c>
      <c r="Q197" s="209"/>
      <c r="R197" s="210">
        <f>SUM(R198:R201)</f>
        <v>0</v>
      </c>
      <c r="S197" s="209"/>
      <c r="T197" s="211">
        <f>SUM(T198:T201)</f>
        <v>0</v>
      </c>
      <c r="U197" s="12"/>
      <c r="V197" s="12"/>
      <c r="W197" s="12"/>
      <c r="X197" s="12"/>
      <c r="Y197" s="12"/>
      <c r="Z197" s="12"/>
      <c r="AA197" s="12"/>
      <c r="AB197" s="12"/>
      <c r="AC197" s="12"/>
      <c r="AD197" s="12"/>
      <c r="AE197" s="12"/>
      <c r="AR197" s="212" t="s">
        <v>85</v>
      </c>
      <c r="AT197" s="213" t="s">
        <v>77</v>
      </c>
      <c r="AU197" s="213" t="s">
        <v>78</v>
      </c>
      <c r="AY197" s="212" t="s">
        <v>145</v>
      </c>
      <c r="BK197" s="214">
        <f>SUM(BK198:BK201)</f>
        <v>0</v>
      </c>
    </row>
    <row r="198" s="2" customFormat="1" ht="16.5" customHeight="1">
      <c r="A198" s="37"/>
      <c r="B198" s="38"/>
      <c r="C198" s="217" t="s">
        <v>78</v>
      </c>
      <c r="D198" s="217" t="s">
        <v>148</v>
      </c>
      <c r="E198" s="218" t="s">
        <v>908</v>
      </c>
      <c r="F198" s="219" t="s">
        <v>909</v>
      </c>
      <c r="G198" s="220" t="s">
        <v>200</v>
      </c>
      <c r="H198" s="221">
        <v>665</v>
      </c>
      <c r="I198" s="222"/>
      <c r="J198" s="223">
        <f>ROUND(I198*H198,2)</f>
        <v>0</v>
      </c>
      <c r="K198" s="219" t="s">
        <v>1</v>
      </c>
      <c r="L198" s="43"/>
      <c r="M198" s="224" t="s">
        <v>1</v>
      </c>
      <c r="N198" s="225" t="s">
        <v>44</v>
      </c>
      <c r="O198" s="90"/>
      <c r="P198" s="226">
        <f>O198*H198</f>
        <v>0</v>
      </c>
      <c r="Q198" s="226">
        <v>0</v>
      </c>
      <c r="R198" s="226">
        <f>Q198*H198</f>
        <v>0</v>
      </c>
      <c r="S198" s="226">
        <v>0</v>
      </c>
      <c r="T198" s="227">
        <f>S198*H198</f>
        <v>0</v>
      </c>
      <c r="U198" s="37"/>
      <c r="V198" s="37"/>
      <c r="W198" s="37"/>
      <c r="X198" s="37"/>
      <c r="Y198" s="37"/>
      <c r="Z198" s="37"/>
      <c r="AA198" s="37"/>
      <c r="AB198" s="37"/>
      <c r="AC198" s="37"/>
      <c r="AD198" s="37"/>
      <c r="AE198" s="37"/>
      <c r="AR198" s="228" t="s">
        <v>152</v>
      </c>
      <c r="AT198" s="228" t="s">
        <v>148</v>
      </c>
      <c r="AU198" s="228" t="s">
        <v>85</v>
      </c>
      <c r="AY198" s="16" t="s">
        <v>145</v>
      </c>
      <c r="BE198" s="229">
        <f>IF(N198="základní",J198,0)</f>
        <v>0</v>
      </c>
      <c r="BF198" s="229">
        <f>IF(N198="snížená",J198,0)</f>
        <v>0</v>
      </c>
      <c r="BG198" s="229">
        <f>IF(N198="zákl. přenesená",J198,0)</f>
        <v>0</v>
      </c>
      <c r="BH198" s="229">
        <f>IF(N198="sníž. přenesená",J198,0)</f>
        <v>0</v>
      </c>
      <c r="BI198" s="229">
        <f>IF(N198="nulová",J198,0)</f>
        <v>0</v>
      </c>
      <c r="BJ198" s="16" t="s">
        <v>153</v>
      </c>
      <c r="BK198" s="229">
        <f>ROUND(I198*H198,2)</f>
        <v>0</v>
      </c>
      <c r="BL198" s="16" t="s">
        <v>152</v>
      </c>
      <c r="BM198" s="228" t="s">
        <v>547</v>
      </c>
    </row>
    <row r="199" s="2" customFormat="1" ht="16.5" customHeight="1">
      <c r="A199" s="37"/>
      <c r="B199" s="38"/>
      <c r="C199" s="217" t="s">
        <v>78</v>
      </c>
      <c r="D199" s="217" t="s">
        <v>148</v>
      </c>
      <c r="E199" s="218" t="s">
        <v>910</v>
      </c>
      <c r="F199" s="219" t="s">
        <v>911</v>
      </c>
      <c r="G199" s="220" t="s">
        <v>200</v>
      </c>
      <c r="H199" s="221">
        <v>10</v>
      </c>
      <c r="I199" s="222"/>
      <c r="J199" s="223">
        <f>ROUND(I199*H199,2)</f>
        <v>0</v>
      </c>
      <c r="K199" s="219" t="s">
        <v>1</v>
      </c>
      <c r="L199" s="43"/>
      <c r="M199" s="224" t="s">
        <v>1</v>
      </c>
      <c r="N199" s="225" t="s">
        <v>44</v>
      </c>
      <c r="O199" s="90"/>
      <c r="P199" s="226">
        <f>O199*H199</f>
        <v>0</v>
      </c>
      <c r="Q199" s="226">
        <v>0</v>
      </c>
      <c r="R199" s="226">
        <f>Q199*H199</f>
        <v>0</v>
      </c>
      <c r="S199" s="226">
        <v>0</v>
      </c>
      <c r="T199" s="227">
        <f>S199*H199</f>
        <v>0</v>
      </c>
      <c r="U199" s="37"/>
      <c r="V199" s="37"/>
      <c r="W199" s="37"/>
      <c r="X199" s="37"/>
      <c r="Y199" s="37"/>
      <c r="Z199" s="37"/>
      <c r="AA199" s="37"/>
      <c r="AB199" s="37"/>
      <c r="AC199" s="37"/>
      <c r="AD199" s="37"/>
      <c r="AE199" s="37"/>
      <c r="AR199" s="228" t="s">
        <v>152</v>
      </c>
      <c r="AT199" s="228" t="s">
        <v>148</v>
      </c>
      <c r="AU199" s="228" t="s">
        <v>85</v>
      </c>
      <c r="AY199" s="16" t="s">
        <v>145</v>
      </c>
      <c r="BE199" s="229">
        <f>IF(N199="základní",J199,0)</f>
        <v>0</v>
      </c>
      <c r="BF199" s="229">
        <f>IF(N199="snížená",J199,0)</f>
        <v>0</v>
      </c>
      <c r="BG199" s="229">
        <f>IF(N199="zákl. přenesená",J199,0)</f>
        <v>0</v>
      </c>
      <c r="BH199" s="229">
        <f>IF(N199="sníž. přenesená",J199,0)</f>
        <v>0</v>
      </c>
      <c r="BI199" s="229">
        <f>IF(N199="nulová",J199,0)</f>
        <v>0</v>
      </c>
      <c r="BJ199" s="16" t="s">
        <v>153</v>
      </c>
      <c r="BK199" s="229">
        <f>ROUND(I199*H199,2)</f>
        <v>0</v>
      </c>
      <c r="BL199" s="16" t="s">
        <v>152</v>
      </c>
      <c r="BM199" s="228" t="s">
        <v>555</v>
      </c>
    </row>
    <row r="200" s="2" customFormat="1" ht="16.5" customHeight="1">
      <c r="A200" s="37"/>
      <c r="B200" s="38"/>
      <c r="C200" s="217" t="s">
        <v>78</v>
      </c>
      <c r="D200" s="217" t="s">
        <v>148</v>
      </c>
      <c r="E200" s="218" t="s">
        <v>912</v>
      </c>
      <c r="F200" s="219" t="s">
        <v>913</v>
      </c>
      <c r="G200" s="220" t="s">
        <v>200</v>
      </c>
      <c r="H200" s="221">
        <v>45</v>
      </c>
      <c r="I200" s="222"/>
      <c r="J200" s="223">
        <f>ROUND(I200*H200,2)</f>
        <v>0</v>
      </c>
      <c r="K200" s="219" t="s">
        <v>1</v>
      </c>
      <c r="L200" s="43"/>
      <c r="M200" s="224" t="s">
        <v>1</v>
      </c>
      <c r="N200" s="225" t="s">
        <v>44</v>
      </c>
      <c r="O200" s="90"/>
      <c r="P200" s="226">
        <f>O200*H200</f>
        <v>0</v>
      </c>
      <c r="Q200" s="226">
        <v>0</v>
      </c>
      <c r="R200" s="226">
        <f>Q200*H200</f>
        <v>0</v>
      </c>
      <c r="S200" s="226">
        <v>0</v>
      </c>
      <c r="T200" s="227">
        <f>S200*H200</f>
        <v>0</v>
      </c>
      <c r="U200" s="37"/>
      <c r="V200" s="37"/>
      <c r="W200" s="37"/>
      <c r="X200" s="37"/>
      <c r="Y200" s="37"/>
      <c r="Z200" s="37"/>
      <c r="AA200" s="37"/>
      <c r="AB200" s="37"/>
      <c r="AC200" s="37"/>
      <c r="AD200" s="37"/>
      <c r="AE200" s="37"/>
      <c r="AR200" s="228" t="s">
        <v>152</v>
      </c>
      <c r="AT200" s="228" t="s">
        <v>148</v>
      </c>
      <c r="AU200" s="228" t="s">
        <v>85</v>
      </c>
      <c r="AY200" s="16" t="s">
        <v>145</v>
      </c>
      <c r="BE200" s="229">
        <f>IF(N200="základní",J200,0)</f>
        <v>0</v>
      </c>
      <c r="BF200" s="229">
        <f>IF(N200="snížená",J200,0)</f>
        <v>0</v>
      </c>
      <c r="BG200" s="229">
        <f>IF(N200="zákl. přenesená",J200,0)</f>
        <v>0</v>
      </c>
      <c r="BH200" s="229">
        <f>IF(N200="sníž. přenesená",J200,0)</f>
        <v>0</v>
      </c>
      <c r="BI200" s="229">
        <f>IF(N200="nulová",J200,0)</f>
        <v>0</v>
      </c>
      <c r="BJ200" s="16" t="s">
        <v>153</v>
      </c>
      <c r="BK200" s="229">
        <f>ROUND(I200*H200,2)</f>
        <v>0</v>
      </c>
      <c r="BL200" s="16" t="s">
        <v>152</v>
      </c>
      <c r="BM200" s="228" t="s">
        <v>565</v>
      </c>
    </row>
    <row r="201" s="2" customFormat="1" ht="16.5" customHeight="1">
      <c r="A201" s="37"/>
      <c r="B201" s="38"/>
      <c r="C201" s="217" t="s">
        <v>78</v>
      </c>
      <c r="D201" s="217" t="s">
        <v>148</v>
      </c>
      <c r="E201" s="218" t="s">
        <v>914</v>
      </c>
      <c r="F201" s="219" t="s">
        <v>915</v>
      </c>
      <c r="G201" s="220" t="s">
        <v>800</v>
      </c>
      <c r="H201" s="221">
        <v>6</v>
      </c>
      <c r="I201" s="222"/>
      <c r="J201" s="223">
        <f>ROUND(I201*H201,2)</f>
        <v>0</v>
      </c>
      <c r="K201" s="219" t="s">
        <v>1</v>
      </c>
      <c r="L201" s="43"/>
      <c r="M201" s="224" t="s">
        <v>1</v>
      </c>
      <c r="N201" s="225" t="s">
        <v>44</v>
      </c>
      <c r="O201" s="90"/>
      <c r="P201" s="226">
        <f>O201*H201</f>
        <v>0</v>
      </c>
      <c r="Q201" s="226">
        <v>0</v>
      </c>
      <c r="R201" s="226">
        <f>Q201*H201</f>
        <v>0</v>
      </c>
      <c r="S201" s="226">
        <v>0</v>
      </c>
      <c r="T201" s="227">
        <f>S201*H201</f>
        <v>0</v>
      </c>
      <c r="U201" s="37"/>
      <c r="V201" s="37"/>
      <c r="W201" s="37"/>
      <c r="X201" s="37"/>
      <c r="Y201" s="37"/>
      <c r="Z201" s="37"/>
      <c r="AA201" s="37"/>
      <c r="AB201" s="37"/>
      <c r="AC201" s="37"/>
      <c r="AD201" s="37"/>
      <c r="AE201" s="37"/>
      <c r="AR201" s="228" t="s">
        <v>152</v>
      </c>
      <c r="AT201" s="228" t="s">
        <v>148</v>
      </c>
      <c r="AU201" s="228" t="s">
        <v>85</v>
      </c>
      <c r="AY201" s="16" t="s">
        <v>145</v>
      </c>
      <c r="BE201" s="229">
        <f>IF(N201="základní",J201,0)</f>
        <v>0</v>
      </c>
      <c r="BF201" s="229">
        <f>IF(N201="snížená",J201,0)</f>
        <v>0</v>
      </c>
      <c r="BG201" s="229">
        <f>IF(N201="zákl. přenesená",J201,0)</f>
        <v>0</v>
      </c>
      <c r="BH201" s="229">
        <f>IF(N201="sníž. přenesená",J201,0)</f>
        <v>0</v>
      </c>
      <c r="BI201" s="229">
        <f>IF(N201="nulová",J201,0)</f>
        <v>0</v>
      </c>
      <c r="BJ201" s="16" t="s">
        <v>153</v>
      </c>
      <c r="BK201" s="229">
        <f>ROUND(I201*H201,2)</f>
        <v>0</v>
      </c>
      <c r="BL201" s="16" t="s">
        <v>152</v>
      </c>
      <c r="BM201" s="228" t="s">
        <v>573</v>
      </c>
    </row>
    <row r="202" s="12" customFormat="1" ht="25.92" customHeight="1">
      <c r="A202" s="12"/>
      <c r="B202" s="201"/>
      <c r="C202" s="202"/>
      <c r="D202" s="203" t="s">
        <v>77</v>
      </c>
      <c r="E202" s="204" t="s">
        <v>916</v>
      </c>
      <c r="F202" s="204" t="s">
        <v>917</v>
      </c>
      <c r="G202" s="202"/>
      <c r="H202" s="202"/>
      <c r="I202" s="205"/>
      <c r="J202" s="206">
        <f>BK202</f>
        <v>0</v>
      </c>
      <c r="K202" s="202"/>
      <c r="L202" s="207"/>
      <c r="M202" s="208"/>
      <c r="N202" s="209"/>
      <c r="O202" s="209"/>
      <c r="P202" s="210">
        <f>SUM(P203:P205)</f>
        <v>0</v>
      </c>
      <c r="Q202" s="209"/>
      <c r="R202" s="210">
        <f>SUM(R203:R205)</f>
        <v>0</v>
      </c>
      <c r="S202" s="209"/>
      <c r="T202" s="211">
        <f>SUM(T203:T205)</f>
        <v>0</v>
      </c>
      <c r="U202" s="12"/>
      <c r="V202" s="12"/>
      <c r="W202" s="12"/>
      <c r="X202" s="12"/>
      <c r="Y202" s="12"/>
      <c r="Z202" s="12"/>
      <c r="AA202" s="12"/>
      <c r="AB202" s="12"/>
      <c r="AC202" s="12"/>
      <c r="AD202" s="12"/>
      <c r="AE202" s="12"/>
      <c r="AR202" s="212" t="s">
        <v>85</v>
      </c>
      <c r="AT202" s="213" t="s">
        <v>77</v>
      </c>
      <c r="AU202" s="213" t="s">
        <v>78</v>
      </c>
      <c r="AY202" s="212" t="s">
        <v>145</v>
      </c>
      <c r="BK202" s="214">
        <f>SUM(BK203:BK205)</f>
        <v>0</v>
      </c>
    </row>
    <row r="203" s="2" customFormat="1" ht="16.5" customHeight="1">
      <c r="A203" s="37"/>
      <c r="B203" s="38"/>
      <c r="C203" s="217" t="s">
        <v>78</v>
      </c>
      <c r="D203" s="217" t="s">
        <v>148</v>
      </c>
      <c r="E203" s="218" t="s">
        <v>918</v>
      </c>
      <c r="F203" s="219" t="s">
        <v>919</v>
      </c>
      <c r="G203" s="220" t="s">
        <v>800</v>
      </c>
      <c r="H203" s="221">
        <v>45</v>
      </c>
      <c r="I203" s="222"/>
      <c r="J203" s="223">
        <f>ROUND(I203*H203,2)</f>
        <v>0</v>
      </c>
      <c r="K203" s="219" t="s">
        <v>1</v>
      </c>
      <c r="L203" s="43"/>
      <c r="M203" s="224" t="s">
        <v>1</v>
      </c>
      <c r="N203" s="225" t="s">
        <v>44</v>
      </c>
      <c r="O203" s="90"/>
      <c r="P203" s="226">
        <f>O203*H203</f>
        <v>0</v>
      </c>
      <c r="Q203" s="226">
        <v>0</v>
      </c>
      <c r="R203" s="226">
        <f>Q203*H203</f>
        <v>0</v>
      </c>
      <c r="S203" s="226">
        <v>0</v>
      </c>
      <c r="T203" s="227">
        <f>S203*H203</f>
        <v>0</v>
      </c>
      <c r="U203" s="37"/>
      <c r="V203" s="37"/>
      <c r="W203" s="37"/>
      <c r="X203" s="37"/>
      <c r="Y203" s="37"/>
      <c r="Z203" s="37"/>
      <c r="AA203" s="37"/>
      <c r="AB203" s="37"/>
      <c r="AC203" s="37"/>
      <c r="AD203" s="37"/>
      <c r="AE203" s="37"/>
      <c r="AR203" s="228" t="s">
        <v>152</v>
      </c>
      <c r="AT203" s="228" t="s">
        <v>148</v>
      </c>
      <c r="AU203" s="228" t="s">
        <v>85</v>
      </c>
      <c r="AY203" s="16" t="s">
        <v>145</v>
      </c>
      <c r="BE203" s="229">
        <f>IF(N203="základní",J203,0)</f>
        <v>0</v>
      </c>
      <c r="BF203" s="229">
        <f>IF(N203="snížená",J203,0)</f>
        <v>0</v>
      </c>
      <c r="BG203" s="229">
        <f>IF(N203="zákl. přenesená",J203,0)</f>
        <v>0</v>
      </c>
      <c r="BH203" s="229">
        <f>IF(N203="sníž. přenesená",J203,0)</f>
        <v>0</v>
      </c>
      <c r="BI203" s="229">
        <f>IF(N203="nulová",J203,0)</f>
        <v>0</v>
      </c>
      <c r="BJ203" s="16" t="s">
        <v>153</v>
      </c>
      <c r="BK203" s="229">
        <f>ROUND(I203*H203,2)</f>
        <v>0</v>
      </c>
      <c r="BL203" s="16" t="s">
        <v>152</v>
      </c>
      <c r="BM203" s="228" t="s">
        <v>586</v>
      </c>
    </row>
    <row r="204" s="2" customFormat="1" ht="21.75" customHeight="1">
      <c r="A204" s="37"/>
      <c r="B204" s="38"/>
      <c r="C204" s="217" t="s">
        <v>78</v>
      </c>
      <c r="D204" s="217" t="s">
        <v>148</v>
      </c>
      <c r="E204" s="218" t="s">
        <v>920</v>
      </c>
      <c r="F204" s="219" t="s">
        <v>921</v>
      </c>
      <c r="G204" s="220" t="s">
        <v>800</v>
      </c>
      <c r="H204" s="221">
        <v>15</v>
      </c>
      <c r="I204" s="222"/>
      <c r="J204" s="223">
        <f>ROUND(I204*H204,2)</f>
        <v>0</v>
      </c>
      <c r="K204" s="219" t="s">
        <v>1</v>
      </c>
      <c r="L204" s="43"/>
      <c r="M204" s="224" t="s">
        <v>1</v>
      </c>
      <c r="N204" s="225" t="s">
        <v>44</v>
      </c>
      <c r="O204" s="90"/>
      <c r="P204" s="226">
        <f>O204*H204</f>
        <v>0</v>
      </c>
      <c r="Q204" s="226">
        <v>0</v>
      </c>
      <c r="R204" s="226">
        <f>Q204*H204</f>
        <v>0</v>
      </c>
      <c r="S204" s="226">
        <v>0</v>
      </c>
      <c r="T204" s="227">
        <f>S204*H204</f>
        <v>0</v>
      </c>
      <c r="U204" s="37"/>
      <c r="V204" s="37"/>
      <c r="W204" s="37"/>
      <c r="X204" s="37"/>
      <c r="Y204" s="37"/>
      <c r="Z204" s="37"/>
      <c r="AA204" s="37"/>
      <c r="AB204" s="37"/>
      <c r="AC204" s="37"/>
      <c r="AD204" s="37"/>
      <c r="AE204" s="37"/>
      <c r="AR204" s="228" t="s">
        <v>152</v>
      </c>
      <c r="AT204" s="228" t="s">
        <v>148</v>
      </c>
      <c r="AU204" s="228" t="s">
        <v>85</v>
      </c>
      <c r="AY204" s="16" t="s">
        <v>145</v>
      </c>
      <c r="BE204" s="229">
        <f>IF(N204="základní",J204,0)</f>
        <v>0</v>
      </c>
      <c r="BF204" s="229">
        <f>IF(N204="snížená",J204,0)</f>
        <v>0</v>
      </c>
      <c r="BG204" s="229">
        <f>IF(N204="zákl. přenesená",J204,0)</f>
        <v>0</v>
      </c>
      <c r="BH204" s="229">
        <f>IF(N204="sníž. přenesená",J204,0)</f>
        <v>0</v>
      </c>
      <c r="BI204" s="229">
        <f>IF(N204="nulová",J204,0)</f>
        <v>0</v>
      </c>
      <c r="BJ204" s="16" t="s">
        <v>153</v>
      </c>
      <c r="BK204" s="229">
        <f>ROUND(I204*H204,2)</f>
        <v>0</v>
      </c>
      <c r="BL204" s="16" t="s">
        <v>152</v>
      </c>
      <c r="BM204" s="228" t="s">
        <v>608</v>
      </c>
    </row>
    <row r="205" s="2" customFormat="1" ht="24.15" customHeight="1">
      <c r="A205" s="37"/>
      <c r="B205" s="38"/>
      <c r="C205" s="217" t="s">
        <v>78</v>
      </c>
      <c r="D205" s="217" t="s">
        <v>148</v>
      </c>
      <c r="E205" s="218" t="s">
        <v>922</v>
      </c>
      <c r="F205" s="219" t="s">
        <v>923</v>
      </c>
      <c r="G205" s="220" t="s">
        <v>200</v>
      </c>
      <c r="H205" s="221">
        <v>80</v>
      </c>
      <c r="I205" s="222"/>
      <c r="J205" s="223">
        <f>ROUND(I205*H205,2)</f>
        <v>0</v>
      </c>
      <c r="K205" s="219" t="s">
        <v>1</v>
      </c>
      <c r="L205" s="43"/>
      <c r="M205" s="224" t="s">
        <v>1</v>
      </c>
      <c r="N205" s="225" t="s">
        <v>44</v>
      </c>
      <c r="O205" s="90"/>
      <c r="P205" s="226">
        <f>O205*H205</f>
        <v>0</v>
      </c>
      <c r="Q205" s="226">
        <v>0</v>
      </c>
      <c r="R205" s="226">
        <f>Q205*H205</f>
        <v>0</v>
      </c>
      <c r="S205" s="226">
        <v>0</v>
      </c>
      <c r="T205" s="227">
        <f>S205*H205</f>
        <v>0</v>
      </c>
      <c r="U205" s="37"/>
      <c r="V205" s="37"/>
      <c r="W205" s="37"/>
      <c r="X205" s="37"/>
      <c r="Y205" s="37"/>
      <c r="Z205" s="37"/>
      <c r="AA205" s="37"/>
      <c r="AB205" s="37"/>
      <c r="AC205" s="37"/>
      <c r="AD205" s="37"/>
      <c r="AE205" s="37"/>
      <c r="AR205" s="228" t="s">
        <v>152</v>
      </c>
      <c r="AT205" s="228" t="s">
        <v>148</v>
      </c>
      <c r="AU205" s="228" t="s">
        <v>85</v>
      </c>
      <c r="AY205" s="16" t="s">
        <v>145</v>
      </c>
      <c r="BE205" s="229">
        <f>IF(N205="základní",J205,0)</f>
        <v>0</v>
      </c>
      <c r="BF205" s="229">
        <f>IF(N205="snížená",J205,0)</f>
        <v>0</v>
      </c>
      <c r="BG205" s="229">
        <f>IF(N205="zákl. přenesená",J205,0)</f>
        <v>0</v>
      </c>
      <c r="BH205" s="229">
        <f>IF(N205="sníž. přenesená",J205,0)</f>
        <v>0</v>
      </c>
      <c r="BI205" s="229">
        <f>IF(N205="nulová",J205,0)</f>
        <v>0</v>
      </c>
      <c r="BJ205" s="16" t="s">
        <v>153</v>
      </c>
      <c r="BK205" s="229">
        <f>ROUND(I205*H205,2)</f>
        <v>0</v>
      </c>
      <c r="BL205" s="16" t="s">
        <v>152</v>
      </c>
      <c r="BM205" s="228" t="s">
        <v>634</v>
      </c>
    </row>
    <row r="206" s="12" customFormat="1" ht="25.92" customHeight="1">
      <c r="A206" s="12"/>
      <c r="B206" s="201"/>
      <c r="C206" s="202"/>
      <c r="D206" s="203" t="s">
        <v>77</v>
      </c>
      <c r="E206" s="204" t="s">
        <v>924</v>
      </c>
      <c r="F206" s="204" t="s">
        <v>925</v>
      </c>
      <c r="G206" s="202"/>
      <c r="H206" s="202"/>
      <c r="I206" s="205"/>
      <c r="J206" s="206">
        <f>BK206</f>
        <v>0</v>
      </c>
      <c r="K206" s="202"/>
      <c r="L206" s="207"/>
      <c r="M206" s="208"/>
      <c r="N206" s="209"/>
      <c r="O206" s="209"/>
      <c r="P206" s="210">
        <f>SUM(P207:P208)</f>
        <v>0</v>
      </c>
      <c r="Q206" s="209"/>
      <c r="R206" s="210">
        <f>SUM(R207:R208)</f>
        <v>0</v>
      </c>
      <c r="S206" s="209"/>
      <c r="T206" s="211">
        <f>SUM(T207:T208)</f>
        <v>0</v>
      </c>
      <c r="U206" s="12"/>
      <c r="V206" s="12"/>
      <c r="W206" s="12"/>
      <c r="X206" s="12"/>
      <c r="Y206" s="12"/>
      <c r="Z206" s="12"/>
      <c r="AA206" s="12"/>
      <c r="AB206" s="12"/>
      <c r="AC206" s="12"/>
      <c r="AD206" s="12"/>
      <c r="AE206" s="12"/>
      <c r="AR206" s="212" t="s">
        <v>85</v>
      </c>
      <c r="AT206" s="213" t="s">
        <v>77</v>
      </c>
      <c r="AU206" s="213" t="s">
        <v>78</v>
      </c>
      <c r="AY206" s="212" t="s">
        <v>145</v>
      </c>
      <c r="BK206" s="214">
        <f>SUM(BK207:BK208)</f>
        <v>0</v>
      </c>
    </row>
    <row r="207" s="2" customFormat="1" ht="16.5" customHeight="1">
      <c r="A207" s="37"/>
      <c r="B207" s="38"/>
      <c r="C207" s="217" t="s">
        <v>78</v>
      </c>
      <c r="D207" s="217" t="s">
        <v>148</v>
      </c>
      <c r="E207" s="218" t="s">
        <v>926</v>
      </c>
      <c r="F207" s="219" t="s">
        <v>927</v>
      </c>
      <c r="G207" s="220" t="s">
        <v>800</v>
      </c>
      <c r="H207" s="221">
        <v>60</v>
      </c>
      <c r="I207" s="222"/>
      <c r="J207" s="223">
        <f>ROUND(I207*H207,2)</f>
        <v>0</v>
      </c>
      <c r="K207" s="219" t="s">
        <v>1</v>
      </c>
      <c r="L207" s="43"/>
      <c r="M207" s="224" t="s">
        <v>1</v>
      </c>
      <c r="N207" s="225" t="s">
        <v>44</v>
      </c>
      <c r="O207" s="90"/>
      <c r="P207" s="226">
        <f>O207*H207</f>
        <v>0</v>
      </c>
      <c r="Q207" s="226">
        <v>0</v>
      </c>
      <c r="R207" s="226">
        <f>Q207*H207</f>
        <v>0</v>
      </c>
      <c r="S207" s="226">
        <v>0</v>
      </c>
      <c r="T207" s="227">
        <f>S207*H207</f>
        <v>0</v>
      </c>
      <c r="U207" s="37"/>
      <c r="V207" s="37"/>
      <c r="W207" s="37"/>
      <c r="X207" s="37"/>
      <c r="Y207" s="37"/>
      <c r="Z207" s="37"/>
      <c r="AA207" s="37"/>
      <c r="AB207" s="37"/>
      <c r="AC207" s="37"/>
      <c r="AD207" s="37"/>
      <c r="AE207" s="37"/>
      <c r="AR207" s="228" t="s">
        <v>152</v>
      </c>
      <c r="AT207" s="228" t="s">
        <v>148</v>
      </c>
      <c r="AU207" s="228" t="s">
        <v>85</v>
      </c>
      <c r="AY207" s="16" t="s">
        <v>145</v>
      </c>
      <c r="BE207" s="229">
        <f>IF(N207="základní",J207,0)</f>
        <v>0</v>
      </c>
      <c r="BF207" s="229">
        <f>IF(N207="snížená",J207,0)</f>
        <v>0</v>
      </c>
      <c r="BG207" s="229">
        <f>IF(N207="zákl. přenesená",J207,0)</f>
        <v>0</v>
      </c>
      <c r="BH207" s="229">
        <f>IF(N207="sníž. přenesená",J207,0)</f>
        <v>0</v>
      </c>
      <c r="BI207" s="229">
        <f>IF(N207="nulová",J207,0)</f>
        <v>0</v>
      </c>
      <c r="BJ207" s="16" t="s">
        <v>153</v>
      </c>
      <c r="BK207" s="229">
        <f>ROUND(I207*H207,2)</f>
        <v>0</v>
      </c>
      <c r="BL207" s="16" t="s">
        <v>152</v>
      </c>
      <c r="BM207" s="228" t="s">
        <v>642</v>
      </c>
    </row>
    <row r="208" s="2" customFormat="1" ht="21.75" customHeight="1">
      <c r="A208" s="37"/>
      <c r="B208" s="38"/>
      <c r="C208" s="217" t="s">
        <v>78</v>
      </c>
      <c r="D208" s="217" t="s">
        <v>148</v>
      </c>
      <c r="E208" s="218" t="s">
        <v>928</v>
      </c>
      <c r="F208" s="219" t="s">
        <v>929</v>
      </c>
      <c r="G208" s="220" t="s">
        <v>200</v>
      </c>
      <c r="H208" s="221">
        <v>80</v>
      </c>
      <c r="I208" s="222"/>
      <c r="J208" s="223">
        <f>ROUND(I208*H208,2)</f>
        <v>0</v>
      </c>
      <c r="K208" s="219" t="s">
        <v>1</v>
      </c>
      <c r="L208" s="43"/>
      <c r="M208" s="224" t="s">
        <v>1</v>
      </c>
      <c r="N208" s="225" t="s">
        <v>44</v>
      </c>
      <c r="O208" s="90"/>
      <c r="P208" s="226">
        <f>O208*H208</f>
        <v>0</v>
      </c>
      <c r="Q208" s="226">
        <v>0</v>
      </c>
      <c r="R208" s="226">
        <f>Q208*H208</f>
        <v>0</v>
      </c>
      <c r="S208" s="226">
        <v>0</v>
      </c>
      <c r="T208" s="227">
        <f>S208*H208</f>
        <v>0</v>
      </c>
      <c r="U208" s="37"/>
      <c r="V208" s="37"/>
      <c r="W208" s="37"/>
      <c r="X208" s="37"/>
      <c r="Y208" s="37"/>
      <c r="Z208" s="37"/>
      <c r="AA208" s="37"/>
      <c r="AB208" s="37"/>
      <c r="AC208" s="37"/>
      <c r="AD208" s="37"/>
      <c r="AE208" s="37"/>
      <c r="AR208" s="228" t="s">
        <v>152</v>
      </c>
      <c r="AT208" s="228" t="s">
        <v>148</v>
      </c>
      <c r="AU208" s="228" t="s">
        <v>85</v>
      </c>
      <c r="AY208" s="16" t="s">
        <v>145</v>
      </c>
      <c r="BE208" s="229">
        <f>IF(N208="základní",J208,0)</f>
        <v>0</v>
      </c>
      <c r="BF208" s="229">
        <f>IF(N208="snížená",J208,0)</f>
        <v>0</v>
      </c>
      <c r="BG208" s="229">
        <f>IF(N208="zákl. přenesená",J208,0)</f>
        <v>0</v>
      </c>
      <c r="BH208" s="229">
        <f>IF(N208="sníž. přenesená",J208,0)</f>
        <v>0</v>
      </c>
      <c r="BI208" s="229">
        <f>IF(N208="nulová",J208,0)</f>
        <v>0</v>
      </c>
      <c r="BJ208" s="16" t="s">
        <v>153</v>
      </c>
      <c r="BK208" s="229">
        <f>ROUND(I208*H208,2)</f>
        <v>0</v>
      </c>
      <c r="BL208" s="16" t="s">
        <v>152</v>
      </c>
      <c r="BM208" s="228" t="s">
        <v>650</v>
      </c>
    </row>
    <row r="209" s="12" customFormat="1" ht="25.92" customHeight="1">
      <c r="A209" s="12"/>
      <c r="B209" s="201"/>
      <c r="C209" s="202"/>
      <c r="D209" s="203" t="s">
        <v>77</v>
      </c>
      <c r="E209" s="204" t="s">
        <v>930</v>
      </c>
      <c r="F209" s="204" t="s">
        <v>931</v>
      </c>
      <c r="G209" s="202"/>
      <c r="H209" s="202"/>
      <c r="I209" s="205"/>
      <c r="J209" s="206">
        <f>BK209</f>
        <v>0</v>
      </c>
      <c r="K209" s="202"/>
      <c r="L209" s="207"/>
      <c r="M209" s="208"/>
      <c r="N209" s="209"/>
      <c r="O209" s="209"/>
      <c r="P209" s="210">
        <f>SUM(P210:P211)</f>
        <v>0</v>
      </c>
      <c r="Q209" s="209"/>
      <c r="R209" s="210">
        <f>SUM(R210:R211)</f>
        <v>0</v>
      </c>
      <c r="S209" s="209"/>
      <c r="T209" s="211">
        <f>SUM(T210:T211)</f>
        <v>0</v>
      </c>
      <c r="U209" s="12"/>
      <c r="V209" s="12"/>
      <c r="W209" s="12"/>
      <c r="X209" s="12"/>
      <c r="Y209" s="12"/>
      <c r="Z209" s="12"/>
      <c r="AA209" s="12"/>
      <c r="AB209" s="12"/>
      <c r="AC209" s="12"/>
      <c r="AD209" s="12"/>
      <c r="AE209" s="12"/>
      <c r="AR209" s="212" t="s">
        <v>85</v>
      </c>
      <c r="AT209" s="213" t="s">
        <v>77</v>
      </c>
      <c r="AU209" s="213" t="s">
        <v>78</v>
      </c>
      <c r="AY209" s="212" t="s">
        <v>145</v>
      </c>
      <c r="BK209" s="214">
        <f>SUM(BK210:BK211)</f>
        <v>0</v>
      </c>
    </row>
    <row r="210" s="2" customFormat="1" ht="24.15" customHeight="1">
      <c r="A210" s="37"/>
      <c r="B210" s="38"/>
      <c r="C210" s="217" t="s">
        <v>78</v>
      </c>
      <c r="D210" s="217" t="s">
        <v>148</v>
      </c>
      <c r="E210" s="218" t="s">
        <v>932</v>
      </c>
      <c r="F210" s="219" t="s">
        <v>933</v>
      </c>
      <c r="G210" s="220" t="s">
        <v>800</v>
      </c>
      <c r="H210" s="221">
        <v>1</v>
      </c>
      <c r="I210" s="222"/>
      <c r="J210" s="223">
        <f>ROUND(I210*H210,2)</f>
        <v>0</v>
      </c>
      <c r="K210" s="219" t="s">
        <v>1</v>
      </c>
      <c r="L210" s="43"/>
      <c r="M210" s="224" t="s">
        <v>1</v>
      </c>
      <c r="N210" s="225" t="s">
        <v>44</v>
      </c>
      <c r="O210" s="90"/>
      <c r="P210" s="226">
        <f>O210*H210</f>
        <v>0</v>
      </c>
      <c r="Q210" s="226">
        <v>0</v>
      </c>
      <c r="R210" s="226">
        <f>Q210*H210</f>
        <v>0</v>
      </c>
      <c r="S210" s="226">
        <v>0</v>
      </c>
      <c r="T210" s="227">
        <f>S210*H210</f>
        <v>0</v>
      </c>
      <c r="U210" s="37"/>
      <c r="V210" s="37"/>
      <c r="W210" s="37"/>
      <c r="X210" s="37"/>
      <c r="Y210" s="37"/>
      <c r="Z210" s="37"/>
      <c r="AA210" s="37"/>
      <c r="AB210" s="37"/>
      <c r="AC210" s="37"/>
      <c r="AD210" s="37"/>
      <c r="AE210" s="37"/>
      <c r="AR210" s="228" t="s">
        <v>152</v>
      </c>
      <c r="AT210" s="228" t="s">
        <v>148</v>
      </c>
      <c r="AU210" s="228" t="s">
        <v>85</v>
      </c>
      <c r="AY210" s="16" t="s">
        <v>145</v>
      </c>
      <c r="BE210" s="229">
        <f>IF(N210="základní",J210,0)</f>
        <v>0</v>
      </c>
      <c r="BF210" s="229">
        <f>IF(N210="snížená",J210,0)</f>
        <v>0</v>
      </c>
      <c r="BG210" s="229">
        <f>IF(N210="zákl. přenesená",J210,0)</f>
        <v>0</v>
      </c>
      <c r="BH210" s="229">
        <f>IF(N210="sníž. přenesená",J210,0)</f>
        <v>0</v>
      </c>
      <c r="BI210" s="229">
        <f>IF(N210="nulová",J210,0)</f>
        <v>0</v>
      </c>
      <c r="BJ210" s="16" t="s">
        <v>153</v>
      </c>
      <c r="BK210" s="229">
        <f>ROUND(I210*H210,2)</f>
        <v>0</v>
      </c>
      <c r="BL210" s="16" t="s">
        <v>152</v>
      </c>
      <c r="BM210" s="228" t="s">
        <v>658</v>
      </c>
    </row>
    <row r="211" s="2" customFormat="1" ht="24.15" customHeight="1">
      <c r="A211" s="37"/>
      <c r="B211" s="38"/>
      <c r="C211" s="217" t="s">
        <v>78</v>
      </c>
      <c r="D211" s="217" t="s">
        <v>148</v>
      </c>
      <c r="E211" s="218" t="s">
        <v>934</v>
      </c>
      <c r="F211" s="219" t="s">
        <v>935</v>
      </c>
      <c r="G211" s="220" t="s">
        <v>800</v>
      </c>
      <c r="H211" s="221">
        <v>1</v>
      </c>
      <c r="I211" s="222"/>
      <c r="J211" s="223">
        <f>ROUND(I211*H211,2)</f>
        <v>0</v>
      </c>
      <c r="K211" s="219" t="s">
        <v>1</v>
      </c>
      <c r="L211" s="43"/>
      <c r="M211" s="224" t="s">
        <v>1</v>
      </c>
      <c r="N211" s="225" t="s">
        <v>44</v>
      </c>
      <c r="O211" s="90"/>
      <c r="P211" s="226">
        <f>O211*H211</f>
        <v>0</v>
      </c>
      <c r="Q211" s="226">
        <v>0</v>
      </c>
      <c r="R211" s="226">
        <f>Q211*H211</f>
        <v>0</v>
      </c>
      <c r="S211" s="226">
        <v>0</v>
      </c>
      <c r="T211" s="227">
        <f>S211*H211</f>
        <v>0</v>
      </c>
      <c r="U211" s="37"/>
      <c r="V211" s="37"/>
      <c r="W211" s="37"/>
      <c r="X211" s="37"/>
      <c r="Y211" s="37"/>
      <c r="Z211" s="37"/>
      <c r="AA211" s="37"/>
      <c r="AB211" s="37"/>
      <c r="AC211" s="37"/>
      <c r="AD211" s="37"/>
      <c r="AE211" s="37"/>
      <c r="AR211" s="228" t="s">
        <v>152</v>
      </c>
      <c r="AT211" s="228" t="s">
        <v>148</v>
      </c>
      <c r="AU211" s="228" t="s">
        <v>85</v>
      </c>
      <c r="AY211" s="16" t="s">
        <v>145</v>
      </c>
      <c r="BE211" s="229">
        <f>IF(N211="základní",J211,0)</f>
        <v>0</v>
      </c>
      <c r="BF211" s="229">
        <f>IF(N211="snížená",J211,0)</f>
        <v>0</v>
      </c>
      <c r="BG211" s="229">
        <f>IF(N211="zákl. přenesená",J211,0)</f>
        <v>0</v>
      </c>
      <c r="BH211" s="229">
        <f>IF(N211="sníž. přenesená",J211,0)</f>
        <v>0</v>
      </c>
      <c r="BI211" s="229">
        <f>IF(N211="nulová",J211,0)</f>
        <v>0</v>
      </c>
      <c r="BJ211" s="16" t="s">
        <v>153</v>
      </c>
      <c r="BK211" s="229">
        <f>ROUND(I211*H211,2)</f>
        <v>0</v>
      </c>
      <c r="BL211" s="16" t="s">
        <v>152</v>
      </c>
      <c r="BM211" s="228" t="s">
        <v>936</v>
      </c>
    </row>
    <row r="212" s="12" customFormat="1" ht="25.92" customHeight="1">
      <c r="A212" s="12"/>
      <c r="B212" s="201"/>
      <c r="C212" s="202"/>
      <c r="D212" s="203" t="s">
        <v>77</v>
      </c>
      <c r="E212" s="204" t="s">
        <v>937</v>
      </c>
      <c r="F212" s="204" t="s">
        <v>938</v>
      </c>
      <c r="G212" s="202"/>
      <c r="H212" s="202"/>
      <c r="I212" s="205"/>
      <c r="J212" s="206">
        <f>BK212</f>
        <v>0</v>
      </c>
      <c r="K212" s="202"/>
      <c r="L212" s="207"/>
      <c r="M212" s="208"/>
      <c r="N212" s="209"/>
      <c r="O212" s="209"/>
      <c r="P212" s="210">
        <f>SUM(P213:P214)</f>
        <v>0</v>
      </c>
      <c r="Q212" s="209"/>
      <c r="R212" s="210">
        <f>SUM(R213:R214)</f>
        <v>0</v>
      </c>
      <c r="S212" s="209"/>
      <c r="T212" s="211">
        <f>SUM(T213:T214)</f>
        <v>0</v>
      </c>
      <c r="U212" s="12"/>
      <c r="V212" s="12"/>
      <c r="W212" s="12"/>
      <c r="X212" s="12"/>
      <c r="Y212" s="12"/>
      <c r="Z212" s="12"/>
      <c r="AA212" s="12"/>
      <c r="AB212" s="12"/>
      <c r="AC212" s="12"/>
      <c r="AD212" s="12"/>
      <c r="AE212" s="12"/>
      <c r="AR212" s="212" t="s">
        <v>85</v>
      </c>
      <c r="AT212" s="213" t="s">
        <v>77</v>
      </c>
      <c r="AU212" s="213" t="s">
        <v>78</v>
      </c>
      <c r="AY212" s="212" t="s">
        <v>145</v>
      </c>
      <c r="BK212" s="214">
        <f>SUM(BK213:BK214)</f>
        <v>0</v>
      </c>
    </row>
    <row r="213" s="2" customFormat="1" ht="16.5" customHeight="1">
      <c r="A213" s="37"/>
      <c r="B213" s="38"/>
      <c r="C213" s="217" t="s">
        <v>78</v>
      </c>
      <c r="D213" s="217" t="s">
        <v>148</v>
      </c>
      <c r="E213" s="218" t="s">
        <v>939</v>
      </c>
      <c r="F213" s="219" t="s">
        <v>940</v>
      </c>
      <c r="G213" s="220" t="s">
        <v>800</v>
      </c>
      <c r="H213" s="221">
        <v>1</v>
      </c>
      <c r="I213" s="222"/>
      <c r="J213" s="223">
        <f>ROUND(I213*H213,2)</f>
        <v>0</v>
      </c>
      <c r="K213" s="219" t="s">
        <v>1</v>
      </c>
      <c r="L213" s="43"/>
      <c r="M213" s="224" t="s">
        <v>1</v>
      </c>
      <c r="N213" s="225" t="s">
        <v>44</v>
      </c>
      <c r="O213" s="90"/>
      <c r="P213" s="226">
        <f>O213*H213</f>
        <v>0</v>
      </c>
      <c r="Q213" s="226">
        <v>0</v>
      </c>
      <c r="R213" s="226">
        <f>Q213*H213</f>
        <v>0</v>
      </c>
      <c r="S213" s="226">
        <v>0</v>
      </c>
      <c r="T213" s="227">
        <f>S213*H213</f>
        <v>0</v>
      </c>
      <c r="U213" s="37"/>
      <c r="V213" s="37"/>
      <c r="W213" s="37"/>
      <c r="X213" s="37"/>
      <c r="Y213" s="37"/>
      <c r="Z213" s="37"/>
      <c r="AA213" s="37"/>
      <c r="AB213" s="37"/>
      <c r="AC213" s="37"/>
      <c r="AD213" s="37"/>
      <c r="AE213" s="37"/>
      <c r="AR213" s="228" t="s">
        <v>152</v>
      </c>
      <c r="AT213" s="228" t="s">
        <v>148</v>
      </c>
      <c r="AU213" s="228" t="s">
        <v>85</v>
      </c>
      <c r="AY213" s="16" t="s">
        <v>145</v>
      </c>
      <c r="BE213" s="229">
        <f>IF(N213="základní",J213,0)</f>
        <v>0</v>
      </c>
      <c r="BF213" s="229">
        <f>IF(N213="snížená",J213,0)</f>
        <v>0</v>
      </c>
      <c r="BG213" s="229">
        <f>IF(N213="zákl. přenesená",J213,0)</f>
        <v>0</v>
      </c>
      <c r="BH213" s="229">
        <f>IF(N213="sníž. přenesená",J213,0)</f>
        <v>0</v>
      </c>
      <c r="BI213" s="229">
        <f>IF(N213="nulová",J213,0)</f>
        <v>0</v>
      </c>
      <c r="BJ213" s="16" t="s">
        <v>153</v>
      </c>
      <c r="BK213" s="229">
        <f>ROUND(I213*H213,2)</f>
        <v>0</v>
      </c>
      <c r="BL213" s="16" t="s">
        <v>152</v>
      </c>
      <c r="BM213" s="228" t="s">
        <v>673</v>
      </c>
    </row>
    <row r="214" s="2" customFormat="1" ht="16.5" customHeight="1">
      <c r="A214" s="37"/>
      <c r="B214" s="38"/>
      <c r="C214" s="217" t="s">
        <v>78</v>
      </c>
      <c r="D214" s="217" t="s">
        <v>148</v>
      </c>
      <c r="E214" s="218" t="s">
        <v>941</v>
      </c>
      <c r="F214" s="219" t="s">
        <v>942</v>
      </c>
      <c r="G214" s="220" t="s">
        <v>800</v>
      </c>
      <c r="H214" s="221">
        <v>1</v>
      </c>
      <c r="I214" s="222"/>
      <c r="J214" s="223">
        <f>ROUND(I214*H214,2)</f>
        <v>0</v>
      </c>
      <c r="K214" s="219" t="s">
        <v>1</v>
      </c>
      <c r="L214" s="43"/>
      <c r="M214" s="269" t="s">
        <v>1</v>
      </c>
      <c r="N214" s="270" t="s">
        <v>44</v>
      </c>
      <c r="O214" s="271"/>
      <c r="P214" s="272">
        <f>O214*H214</f>
        <v>0</v>
      </c>
      <c r="Q214" s="272">
        <v>0</v>
      </c>
      <c r="R214" s="272">
        <f>Q214*H214</f>
        <v>0</v>
      </c>
      <c r="S214" s="272">
        <v>0</v>
      </c>
      <c r="T214" s="273">
        <f>S214*H214</f>
        <v>0</v>
      </c>
      <c r="U214" s="37"/>
      <c r="V214" s="37"/>
      <c r="W214" s="37"/>
      <c r="X214" s="37"/>
      <c r="Y214" s="37"/>
      <c r="Z214" s="37"/>
      <c r="AA214" s="37"/>
      <c r="AB214" s="37"/>
      <c r="AC214" s="37"/>
      <c r="AD214" s="37"/>
      <c r="AE214" s="37"/>
      <c r="AR214" s="228" t="s">
        <v>152</v>
      </c>
      <c r="AT214" s="228" t="s">
        <v>148</v>
      </c>
      <c r="AU214" s="228" t="s">
        <v>85</v>
      </c>
      <c r="AY214" s="16" t="s">
        <v>145</v>
      </c>
      <c r="BE214" s="229">
        <f>IF(N214="základní",J214,0)</f>
        <v>0</v>
      </c>
      <c r="BF214" s="229">
        <f>IF(N214="snížená",J214,0)</f>
        <v>0</v>
      </c>
      <c r="BG214" s="229">
        <f>IF(N214="zákl. přenesená",J214,0)</f>
        <v>0</v>
      </c>
      <c r="BH214" s="229">
        <f>IF(N214="sníž. přenesená",J214,0)</f>
        <v>0</v>
      </c>
      <c r="BI214" s="229">
        <f>IF(N214="nulová",J214,0)</f>
        <v>0</v>
      </c>
      <c r="BJ214" s="16" t="s">
        <v>153</v>
      </c>
      <c r="BK214" s="229">
        <f>ROUND(I214*H214,2)</f>
        <v>0</v>
      </c>
      <c r="BL214" s="16" t="s">
        <v>152</v>
      </c>
      <c r="BM214" s="228" t="s">
        <v>681</v>
      </c>
    </row>
    <row r="215" s="2" customFormat="1" ht="6.96" customHeight="1">
      <c r="A215" s="37"/>
      <c r="B215" s="65"/>
      <c r="C215" s="66"/>
      <c r="D215" s="66"/>
      <c r="E215" s="66"/>
      <c r="F215" s="66"/>
      <c r="G215" s="66"/>
      <c r="H215" s="66"/>
      <c r="I215" s="66"/>
      <c r="J215" s="66"/>
      <c r="K215" s="66"/>
      <c r="L215" s="43"/>
      <c r="M215" s="37"/>
      <c r="O215" s="37"/>
      <c r="P215" s="37"/>
      <c r="Q215" s="37"/>
      <c r="R215" s="37"/>
      <c r="S215" s="37"/>
      <c r="T215" s="37"/>
      <c r="U215" s="37"/>
      <c r="V215" s="37"/>
      <c r="W215" s="37"/>
      <c r="X215" s="37"/>
      <c r="Y215" s="37"/>
      <c r="Z215" s="37"/>
      <c r="AA215" s="37"/>
      <c r="AB215" s="37"/>
      <c r="AC215" s="37"/>
      <c r="AD215" s="37"/>
      <c r="AE215" s="37"/>
    </row>
  </sheetData>
  <sheetProtection sheet="1" autoFilter="0" formatColumns="0" formatRows="0" objects="1" scenarios="1" spinCount="100000" saltValue="n/7Pv13XDxGQ/6IQboIziyOwcPvA6w0p5Owl09wrGoOXcFNTq8ReeUiVJmOzNv7nq+LVbnFCN9Z5p3ZI2w6dmQ==" hashValue="rBlTiracektaL7eOkqHj631nPCxvzzNLDsr79sLBM0bdzB9V/nlbdC0PlXMODTjvghMfJ9ZBTXtUEW8Re6aQaA==" algorithmName="SHA-512" password="CC35"/>
  <autoFilter ref="C132:K214"/>
  <mergeCells count="9">
    <mergeCell ref="E7:H7"/>
    <mergeCell ref="E9:H9"/>
    <mergeCell ref="E18:H18"/>
    <mergeCell ref="E27:H27"/>
    <mergeCell ref="E85:H85"/>
    <mergeCell ref="E87:H87"/>
    <mergeCell ref="E123:H123"/>
    <mergeCell ref="E125:H12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92</v>
      </c>
    </row>
    <row r="3" s="1" customFormat="1" ht="6.96" customHeight="1">
      <c r="B3" s="135"/>
      <c r="C3" s="136"/>
      <c r="D3" s="136"/>
      <c r="E3" s="136"/>
      <c r="F3" s="136"/>
      <c r="G3" s="136"/>
      <c r="H3" s="136"/>
      <c r="I3" s="136"/>
      <c r="J3" s="136"/>
      <c r="K3" s="136"/>
      <c r="L3" s="19"/>
      <c r="AT3" s="16" t="s">
        <v>85</v>
      </c>
    </row>
    <row r="4" s="1" customFormat="1" ht="24.96" customHeight="1">
      <c r="B4" s="19"/>
      <c r="D4" s="137" t="s">
        <v>93</v>
      </c>
      <c r="L4" s="19"/>
      <c r="M4" s="138" t="s">
        <v>10</v>
      </c>
      <c r="AT4" s="16" t="s">
        <v>4</v>
      </c>
    </row>
    <row r="5" s="1" customFormat="1" ht="6.96" customHeight="1">
      <c r="B5" s="19"/>
      <c r="L5" s="19"/>
    </row>
    <row r="6" s="1" customFormat="1" ht="12" customHeight="1">
      <c r="B6" s="19"/>
      <c r="D6" s="139" t="s">
        <v>16</v>
      </c>
      <c r="L6" s="19"/>
    </row>
    <row r="7" s="1" customFormat="1" ht="16.5" customHeight="1">
      <c r="B7" s="19"/>
      <c r="E7" s="140" t="str">
        <f>'Rekapitulace stavby'!K6</f>
        <v>Rekonstrukce bytu ul. Hlavní 800/67</v>
      </c>
      <c r="F7" s="139"/>
      <c r="G7" s="139"/>
      <c r="H7" s="139"/>
      <c r="L7" s="19"/>
    </row>
    <row r="8" s="2" customFormat="1" ht="12" customHeight="1">
      <c r="A8" s="37"/>
      <c r="B8" s="43"/>
      <c r="C8" s="37"/>
      <c r="D8" s="139" t="s">
        <v>94</v>
      </c>
      <c r="E8" s="37"/>
      <c r="F8" s="37"/>
      <c r="G8" s="37"/>
      <c r="H8" s="37"/>
      <c r="I8" s="37"/>
      <c r="J8" s="37"/>
      <c r="K8" s="37"/>
      <c r="L8" s="62"/>
      <c r="S8" s="37"/>
      <c r="T8" s="37"/>
      <c r="U8" s="37"/>
      <c r="V8" s="37"/>
      <c r="W8" s="37"/>
      <c r="X8" s="37"/>
      <c r="Y8" s="37"/>
      <c r="Z8" s="37"/>
      <c r="AA8" s="37"/>
      <c r="AB8" s="37"/>
      <c r="AC8" s="37"/>
      <c r="AD8" s="37"/>
      <c r="AE8" s="37"/>
    </row>
    <row r="9" s="2" customFormat="1" ht="16.5" customHeight="1">
      <c r="A9" s="37"/>
      <c r="B9" s="43"/>
      <c r="C9" s="37"/>
      <c r="D9" s="37"/>
      <c r="E9" s="141" t="s">
        <v>943</v>
      </c>
      <c r="F9" s="37"/>
      <c r="G9" s="37"/>
      <c r="H9" s="37"/>
      <c r="I9" s="37"/>
      <c r="J9" s="37"/>
      <c r="K9" s="37"/>
      <c r="L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62"/>
      <c r="S10" s="37"/>
      <c r="T10" s="37"/>
      <c r="U10" s="37"/>
      <c r="V10" s="37"/>
      <c r="W10" s="37"/>
      <c r="X10" s="37"/>
      <c r="Y10" s="37"/>
      <c r="Z10" s="37"/>
      <c r="AA10" s="37"/>
      <c r="AB10" s="37"/>
      <c r="AC10" s="37"/>
      <c r="AD10" s="37"/>
      <c r="AE10" s="37"/>
    </row>
    <row r="11" s="2" customFormat="1" ht="12" customHeight="1">
      <c r="A11" s="37"/>
      <c r="B11" s="43"/>
      <c r="C11" s="37"/>
      <c r="D11" s="139" t="s">
        <v>18</v>
      </c>
      <c r="E11" s="37"/>
      <c r="F11" s="142" t="s">
        <v>1</v>
      </c>
      <c r="G11" s="37"/>
      <c r="H11" s="37"/>
      <c r="I11" s="139" t="s">
        <v>19</v>
      </c>
      <c r="J11" s="142" t="s">
        <v>1</v>
      </c>
      <c r="K11" s="37"/>
      <c r="L11" s="62"/>
      <c r="S11" s="37"/>
      <c r="T11" s="37"/>
      <c r="U11" s="37"/>
      <c r="V11" s="37"/>
      <c r="W11" s="37"/>
      <c r="X11" s="37"/>
      <c r="Y11" s="37"/>
      <c r="Z11" s="37"/>
      <c r="AA11" s="37"/>
      <c r="AB11" s="37"/>
      <c r="AC11" s="37"/>
      <c r="AD11" s="37"/>
      <c r="AE11" s="37"/>
    </row>
    <row r="12" s="2" customFormat="1" ht="12" customHeight="1">
      <c r="A12" s="37"/>
      <c r="B12" s="43"/>
      <c r="C12" s="37"/>
      <c r="D12" s="139" t="s">
        <v>20</v>
      </c>
      <c r="E12" s="37"/>
      <c r="F12" s="142" t="s">
        <v>33</v>
      </c>
      <c r="G12" s="37"/>
      <c r="H12" s="37"/>
      <c r="I12" s="139" t="s">
        <v>22</v>
      </c>
      <c r="J12" s="143" t="str">
        <f>'Rekapitulace stavby'!AN8</f>
        <v>7. 1. 2025</v>
      </c>
      <c r="K12" s="37"/>
      <c r="L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62"/>
      <c r="S13" s="37"/>
      <c r="T13" s="37"/>
      <c r="U13" s="37"/>
      <c r="V13" s="37"/>
      <c r="W13" s="37"/>
      <c r="X13" s="37"/>
      <c r="Y13" s="37"/>
      <c r="Z13" s="37"/>
      <c r="AA13" s="37"/>
      <c r="AB13" s="37"/>
      <c r="AC13" s="37"/>
      <c r="AD13" s="37"/>
      <c r="AE13" s="37"/>
    </row>
    <row r="14" s="2" customFormat="1" ht="12" customHeight="1">
      <c r="A14" s="37"/>
      <c r="B14" s="43"/>
      <c r="C14" s="37"/>
      <c r="D14" s="139" t="s">
        <v>24</v>
      </c>
      <c r="E14" s="37"/>
      <c r="F14" s="37"/>
      <c r="G14" s="37"/>
      <c r="H14" s="37"/>
      <c r="I14" s="139" t="s">
        <v>25</v>
      </c>
      <c r="J14" s="142" t="str">
        <f>IF('Rekapitulace stavby'!AN10="","",'Rekapitulace stavby'!AN10)</f>
        <v>00254843</v>
      </c>
      <c r="K14" s="37"/>
      <c r="L14" s="62"/>
      <c r="S14" s="37"/>
      <c r="T14" s="37"/>
      <c r="U14" s="37"/>
      <c r="V14" s="37"/>
      <c r="W14" s="37"/>
      <c r="X14" s="37"/>
      <c r="Y14" s="37"/>
      <c r="Z14" s="37"/>
      <c r="AA14" s="37"/>
      <c r="AB14" s="37"/>
      <c r="AC14" s="37"/>
      <c r="AD14" s="37"/>
      <c r="AE14" s="37"/>
    </row>
    <row r="15" s="2" customFormat="1" ht="18" customHeight="1">
      <c r="A15" s="37"/>
      <c r="B15" s="43"/>
      <c r="C15" s="37"/>
      <c r="D15" s="37"/>
      <c r="E15" s="142" t="str">
        <f>IF('Rekapitulace stavby'!E11="","",'Rekapitulace stavby'!E11)</f>
        <v>Městský úřad Ostrov</v>
      </c>
      <c r="F15" s="37"/>
      <c r="G15" s="37"/>
      <c r="H15" s="37"/>
      <c r="I15" s="139" t="s">
        <v>28</v>
      </c>
      <c r="J15" s="142" t="str">
        <f>IF('Rekapitulace stavby'!AN11="","",'Rekapitulace stavby'!AN11)</f>
        <v>CZ00254843</v>
      </c>
      <c r="K15" s="37"/>
      <c r="L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62"/>
      <c r="S16" s="37"/>
      <c r="T16" s="37"/>
      <c r="U16" s="37"/>
      <c r="V16" s="37"/>
      <c r="W16" s="37"/>
      <c r="X16" s="37"/>
      <c r="Y16" s="37"/>
      <c r="Z16" s="37"/>
      <c r="AA16" s="37"/>
      <c r="AB16" s="37"/>
      <c r="AC16" s="37"/>
      <c r="AD16" s="37"/>
      <c r="AE16" s="37"/>
    </row>
    <row r="17" s="2" customFormat="1" ht="12" customHeight="1">
      <c r="A17" s="37"/>
      <c r="B17" s="43"/>
      <c r="C17" s="37"/>
      <c r="D17" s="139" t="s">
        <v>30</v>
      </c>
      <c r="E17" s="37"/>
      <c r="F17" s="37"/>
      <c r="G17" s="37"/>
      <c r="H17" s="37"/>
      <c r="I17" s="139" t="s">
        <v>25</v>
      </c>
      <c r="J17" s="32" t="str">
        <f>'Rekapitulace stavby'!AN13</f>
        <v>Vyplň údaj</v>
      </c>
      <c r="K17" s="37"/>
      <c r="L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2"/>
      <c r="G18" s="142"/>
      <c r="H18" s="142"/>
      <c r="I18" s="139" t="s">
        <v>28</v>
      </c>
      <c r="J18" s="32" t="str">
        <f>'Rekapitulace stavby'!AN14</f>
        <v>Vyplň údaj</v>
      </c>
      <c r="K18" s="37"/>
      <c r="L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62"/>
      <c r="S19" s="37"/>
      <c r="T19" s="37"/>
      <c r="U19" s="37"/>
      <c r="V19" s="37"/>
      <c r="W19" s="37"/>
      <c r="X19" s="37"/>
      <c r="Y19" s="37"/>
      <c r="Z19" s="37"/>
      <c r="AA19" s="37"/>
      <c r="AB19" s="37"/>
      <c r="AC19" s="37"/>
      <c r="AD19" s="37"/>
      <c r="AE19" s="37"/>
    </row>
    <row r="20" s="2" customFormat="1" ht="12" customHeight="1">
      <c r="A20" s="37"/>
      <c r="B20" s="43"/>
      <c r="C20" s="37"/>
      <c r="D20" s="139" t="s">
        <v>32</v>
      </c>
      <c r="E20" s="37"/>
      <c r="F20" s="37"/>
      <c r="G20" s="37"/>
      <c r="H20" s="37"/>
      <c r="I20" s="139" t="s">
        <v>25</v>
      </c>
      <c r="J20" s="142" t="str">
        <f>IF('Rekapitulace stavby'!AN16="","",'Rekapitulace stavby'!AN16)</f>
        <v/>
      </c>
      <c r="K20" s="37"/>
      <c r="L20" s="62"/>
      <c r="S20" s="37"/>
      <c r="T20" s="37"/>
      <c r="U20" s="37"/>
      <c r="V20" s="37"/>
      <c r="W20" s="37"/>
      <c r="X20" s="37"/>
      <c r="Y20" s="37"/>
      <c r="Z20" s="37"/>
      <c r="AA20" s="37"/>
      <c r="AB20" s="37"/>
      <c r="AC20" s="37"/>
      <c r="AD20" s="37"/>
      <c r="AE20" s="37"/>
    </row>
    <row r="21" s="2" customFormat="1" ht="18" customHeight="1">
      <c r="A21" s="37"/>
      <c r="B21" s="43"/>
      <c r="C21" s="37"/>
      <c r="D21" s="37"/>
      <c r="E21" s="142" t="str">
        <f>IF('Rekapitulace stavby'!E17="","",'Rekapitulace stavby'!E17)</f>
        <v xml:space="preserve"> </v>
      </c>
      <c r="F21" s="37"/>
      <c r="G21" s="37"/>
      <c r="H21" s="37"/>
      <c r="I21" s="139" t="s">
        <v>28</v>
      </c>
      <c r="J21" s="142" t="str">
        <f>IF('Rekapitulace stavby'!AN17="","",'Rekapitulace stavby'!AN17)</f>
        <v/>
      </c>
      <c r="K21" s="37"/>
      <c r="L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62"/>
      <c r="S22" s="37"/>
      <c r="T22" s="37"/>
      <c r="U22" s="37"/>
      <c r="V22" s="37"/>
      <c r="W22" s="37"/>
      <c r="X22" s="37"/>
      <c r="Y22" s="37"/>
      <c r="Z22" s="37"/>
      <c r="AA22" s="37"/>
      <c r="AB22" s="37"/>
      <c r="AC22" s="37"/>
      <c r="AD22" s="37"/>
      <c r="AE22" s="37"/>
    </row>
    <row r="23" s="2" customFormat="1" ht="12" customHeight="1">
      <c r="A23" s="37"/>
      <c r="B23" s="43"/>
      <c r="C23" s="37"/>
      <c r="D23" s="139" t="s">
        <v>35</v>
      </c>
      <c r="E23" s="37"/>
      <c r="F23" s="37"/>
      <c r="G23" s="37"/>
      <c r="H23" s="37"/>
      <c r="I23" s="139" t="s">
        <v>25</v>
      </c>
      <c r="J23" s="142" t="str">
        <f>IF('Rekapitulace stavby'!AN19="","",'Rekapitulace stavby'!AN19)</f>
        <v/>
      </c>
      <c r="K23" s="37"/>
      <c r="L23" s="62"/>
      <c r="S23" s="37"/>
      <c r="T23" s="37"/>
      <c r="U23" s="37"/>
      <c r="V23" s="37"/>
      <c r="W23" s="37"/>
      <c r="X23" s="37"/>
      <c r="Y23" s="37"/>
      <c r="Z23" s="37"/>
      <c r="AA23" s="37"/>
      <c r="AB23" s="37"/>
      <c r="AC23" s="37"/>
      <c r="AD23" s="37"/>
      <c r="AE23" s="37"/>
    </row>
    <row r="24" s="2" customFormat="1" ht="18" customHeight="1">
      <c r="A24" s="37"/>
      <c r="B24" s="43"/>
      <c r="C24" s="37"/>
      <c r="D24" s="37"/>
      <c r="E24" s="142" t="str">
        <f>IF('Rekapitulace stavby'!E20="","",'Rekapitulace stavby'!E20)</f>
        <v xml:space="preserve"> </v>
      </c>
      <c r="F24" s="37"/>
      <c r="G24" s="37"/>
      <c r="H24" s="37"/>
      <c r="I24" s="139" t="s">
        <v>28</v>
      </c>
      <c r="J24" s="142" t="str">
        <f>IF('Rekapitulace stavby'!AN20="","",'Rekapitulace stavby'!AN20)</f>
        <v/>
      </c>
      <c r="K24" s="37"/>
      <c r="L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62"/>
      <c r="S25" s="37"/>
      <c r="T25" s="37"/>
      <c r="U25" s="37"/>
      <c r="V25" s="37"/>
      <c r="W25" s="37"/>
      <c r="X25" s="37"/>
      <c r="Y25" s="37"/>
      <c r="Z25" s="37"/>
      <c r="AA25" s="37"/>
      <c r="AB25" s="37"/>
      <c r="AC25" s="37"/>
      <c r="AD25" s="37"/>
      <c r="AE25" s="37"/>
    </row>
    <row r="26" s="2" customFormat="1" ht="12" customHeight="1">
      <c r="A26" s="37"/>
      <c r="B26" s="43"/>
      <c r="C26" s="37"/>
      <c r="D26" s="139" t="s">
        <v>36</v>
      </c>
      <c r="E26" s="37"/>
      <c r="F26" s="37"/>
      <c r="G26" s="37"/>
      <c r="H26" s="37"/>
      <c r="I26" s="37"/>
      <c r="J26" s="37"/>
      <c r="K26" s="37"/>
      <c r="L26" s="62"/>
      <c r="S26" s="37"/>
      <c r="T26" s="37"/>
      <c r="U26" s="37"/>
      <c r="V26" s="37"/>
      <c r="W26" s="37"/>
      <c r="X26" s="37"/>
      <c r="Y26" s="37"/>
      <c r="Z26" s="37"/>
      <c r="AA26" s="37"/>
      <c r="AB26" s="37"/>
      <c r="AC26" s="37"/>
      <c r="AD26" s="37"/>
      <c r="AE26" s="37"/>
    </row>
    <row r="27" s="8" customFormat="1" ht="16.5" customHeight="1">
      <c r="A27" s="144"/>
      <c r="B27" s="145"/>
      <c r="C27" s="144"/>
      <c r="D27" s="144"/>
      <c r="E27" s="146" t="s">
        <v>1</v>
      </c>
      <c r="F27" s="146"/>
      <c r="G27" s="146"/>
      <c r="H27" s="146"/>
      <c r="I27" s="144"/>
      <c r="J27" s="144"/>
      <c r="K27" s="144"/>
      <c r="L27" s="147"/>
      <c r="S27" s="144"/>
      <c r="T27" s="144"/>
      <c r="U27" s="144"/>
      <c r="V27" s="144"/>
      <c r="W27" s="144"/>
      <c r="X27" s="144"/>
      <c r="Y27" s="144"/>
      <c r="Z27" s="144"/>
      <c r="AA27" s="144"/>
      <c r="AB27" s="144"/>
      <c r="AC27" s="144"/>
      <c r="AD27" s="144"/>
      <c r="AE27" s="144"/>
    </row>
    <row r="28" s="2" customFormat="1" ht="6.96" customHeight="1">
      <c r="A28" s="37"/>
      <c r="B28" s="43"/>
      <c r="C28" s="37"/>
      <c r="D28" s="37"/>
      <c r="E28" s="37"/>
      <c r="F28" s="37"/>
      <c r="G28" s="37"/>
      <c r="H28" s="37"/>
      <c r="I28" s="37"/>
      <c r="J28" s="37"/>
      <c r="K28" s="37"/>
      <c r="L28" s="62"/>
      <c r="S28" s="37"/>
      <c r="T28" s="37"/>
      <c r="U28" s="37"/>
      <c r="V28" s="37"/>
      <c r="W28" s="37"/>
      <c r="X28" s="37"/>
      <c r="Y28" s="37"/>
      <c r="Z28" s="37"/>
      <c r="AA28" s="37"/>
      <c r="AB28" s="37"/>
      <c r="AC28" s="37"/>
      <c r="AD28" s="37"/>
      <c r="AE28" s="37"/>
    </row>
    <row r="29" s="2" customFormat="1" ht="6.96" customHeight="1">
      <c r="A29" s="37"/>
      <c r="B29" s="43"/>
      <c r="C29" s="37"/>
      <c r="D29" s="148"/>
      <c r="E29" s="148"/>
      <c r="F29" s="148"/>
      <c r="G29" s="148"/>
      <c r="H29" s="148"/>
      <c r="I29" s="148"/>
      <c r="J29" s="148"/>
      <c r="K29" s="148"/>
      <c r="L29" s="62"/>
      <c r="S29" s="37"/>
      <c r="T29" s="37"/>
      <c r="U29" s="37"/>
      <c r="V29" s="37"/>
      <c r="W29" s="37"/>
      <c r="X29" s="37"/>
      <c r="Y29" s="37"/>
      <c r="Z29" s="37"/>
      <c r="AA29" s="37"/>
      <c r="AB29" s="37"/>
      <c r="AC29" s="37"/>
      <c r="AD29" s="37"/>
      <c r="AE29" s="37"/>
    </row>
    <row r="30" s="2" customFormat="1" ht="25.44" customHeight="1">
      <c r="A30" s="37"/>
      <c r="B30" s="43"/>
      <c r="C30" s="37"/>
      <c r="D30" s="149" t="s">
        <v>38</v>
      </c>
      <c r="E30" s="37"/>
      <c r="F30" s="37"/>
      <c r="G30" s="37"/>
      <c r="H30" s="37"/>
      <c r="I30" s="37"/>
      <c r="J30" s="150">
        <f>ROUND(J119, 2)</f>
        <v>0</v>
      </c>
      <c r="K30" s="37"/>
      <c r="L30" s="62"/>
      <c r="S30" s="37"/>
      <c r="T30" s="37"/>
      <c r="U30" s="37"/>
      <c r="V30" s="37"/>
      <c r="W30" s="37"/>
      <c r="X30" s="37"/>
      <c r="Y30" s="37"/>
      <c r="Z30" s="37"/>
      <c r="AA30" s="37"/>
      <c r="AB30" s="37"/>
      <c r="AC30" s="37"/>
      <c r="AD30" s="37"/>
      <c r="AE30" s="37"/>
    </row>
    <row r="31" s="2" customFormat="1" ht="6.96" customHeight="1">
      <c r="A31" s="37"/>
      <c r="B31" s="43"/>
      <c r="C31" s="37"/>
      <c r="D31" s="148"/>
      <c r="E31" s="148"/>
      <c r="F31" s="148"/>
      <c r="G31" s="148"/>
      <c r="H31" s="148"/>
      <c r="I31" s="148"/>
      <c r="J31" s="148"/>
      <c r="K31" s="148"/>
      <c r="L31" s="62"/>
      <c r="S31" s="37"/>
      <c r="T31" s="37"/>
      <c r="U31" s="37"/>
      <c r="V31" s="37"/>
      <c r="W31" s="37"/>
      <c r="X31" s="37"/>
      <c r="Y31" s="37"/>
      <c r="Z31" s="37"/>
      <c r="AA31" s="37"/>
      <c r="AB31" s="37"/>
      <c r="AC31" s="37"/>
      <c r="AD31" s="37"/>
      <c r="AE31" s="37"/>
    </row>
    <row r="32" s="2" customFormat="1" ht="14.4" customHeight="1">
      <c r="A32" s="37"/>
      <c r="B32" s="43"/>
      <c r="C32" s="37"/>
      <c r="D32" s="37"/>
      <c r="E32" s="37"/>
      <c r="F32" s="151" t="s">
        <v>40</v>
      </c>
      <c r="G32" s="37"/>
      <c r="H32" s="37"/>
      <c r="I32" s="151" t="s">
        <v>39</v>
      </c>
      <c r="J32" s="151" t="s">
        <v>41</v>
      </c>
      <c r="K32" s="37"/>
      <c r="L32" s="62"/>
      <c r="S32" s="37"/>
      <c r="T32" s="37"/>
      <c r="U32" s="37"/>
      <c r="V32" s="37"/>
      <c r="W32" s="37"/>
      <c r="X32" s="37"/>
      <c r="Y32" s="37"/>
      <c r="Z32" s="37"/>
      <c r="AA32" s="37"/>
      <c r="AB32" s="37"/>
      <c r="AC32" s="37"/>
      <c r="AD32" s="37"/>
      <c r="AE32" s="37"/>
    </row>
    <row r="33" s="2" customFormat="1" ht="14.4" customHeight="1">
      <c r="A33" s="37"/>
      <c r="B33" s="43"/>
      <c r="C33" s="37"/>
      <c r="D33" s="152" t="s">
        <v>42</v>
      </c>
      <c r="E33" s="139" t="s">
        <v>43</v>
      </c>
      <c r="F33" s="153">
        <f>ROUND((SUM(BE119:BE128)),  2)</f>
        <v>0</v>
      </c>
      <c r="G33" s="37"/>
      <c r="H33" s="37"/>
      <c r="I33" s="154">
        <v>0.20999999999999999</v>
      </c>
      <c r="J33" s="153">
        <f>ROUND(((SUM(BE119:BE128))*I33),  2)</f>
        <v>0</v>
      </c>
      <c r="K33" s="37"/>
      <c r="L33" s="62"/>
      <c r="S33" s="37"/>
      <c r="T33" s="37"/>
      <c r="U33" s="37"/>
      <c r="V33" s="37"/>
      <c r="W33" s="37"/>
      <c r="X33" s="37"/>
      <c r="Y33" s="37"/>
      <c r="Z33" s="37"/>
      <c r="AA33" s="37"/>
      <c r="AB33" s="37"/>
      <c r="AC33" s="37"/>
      <c r="AD33" s="37"/>
      <c r="AE33" s="37"/>
    </row>
    <row r="34" s="2" customFormat="1" ht="14.4" customHeight="1">
      <c r="A34" s="37"/>
      <c r="B34" s="43"/>
      <c r="C34" s="37"/>
      <c r="D34" s="37"/>
      <c r="E34" s="139" t="s">
        <v>44</v>
      </c>
      <c r="F34" s="153">
        <f>ROUND((SUM(BF119:BF128)),  2)</f>
        <v>0</v>
      </c>
      <c r="G34" s="37"/>
      <c r="H34" s="37"/>
      <c r="I34" s="154">
        <v>0.12</v>
      </c>
      <c r="J34" s="153">
        <f>ROUND(((SUM(BF119:BF128))*I34),  2)</f>
        <v>0</v>
      </c>
      <c r="K34" s="37"/>
      <c r="L34" s="62"/>
      <c r="S34" s="37"/>
      <c r="T34" s="37"/>
      <c r="U34" s="37"/>
      <c r="V34" s="37"/>
      <c r="W34" s="37"/>
      <c r="X34" s="37"/>
      <c r="Y34" s="37"/>
      <c r="Z34" s="37"/>
      <c r="AA34" s="37"/>
      <c r="AB34" s="37"/>
      <c r="AC34" s="37"/>
      <c r="AD34" s="37"/>
      <c r="AE34" s="37"/>
    </row>
    <row r="35" hidden="1" s="2" customFormat="1" ht="14.4" customHeight="1">
      <c r="A35" s="37"/>
      <c r="B35" s="43"/>
      <c r="C35" s="37"/>
      <c r="D35" s="37"/>
      <c r="E35" s="139" t="s">
        <v>45</v>
      </c>
      <c r="F35" s="153">
        <f>ROUND((SUM(BG119:BG128)),  2)</f>
        <v>0</v>
      </c>
      <c r="G35" s="37"/>
      <c r="H35" s="37"/>
      <c r="I35" s="154">
        <v>0.20999999999999999</v>
      </c>
      <c r="J35" s="153">
        <f>0</f>
        <v>0</v>
      </c>
      <c r="K35" s="37"/>
      <c r="L35" s="62"/>
      <c r="S35" s="37"/>
      <c r="T35" s="37"/>
      <c r="U35" s="37"/>
      <c r="V35" s="37"/>
      <c r="W35" s="37"/>
      <c r="X35" s="37"/>
      <c r="Y35" s="37"/>
      <c r="Z35" s="37"/>
      <c r="AA35" s="37"/>
      <c r="AB35" s="37"/>
      <c r="AC35" s="37"/>
      <c r="AD35" s="37"/>
      <c r="AE35" s="37"/>
    </row>
    <row r="36" hidden="1" s="2" customFormat="1" ht="14.4" customHeight="1">
      <c r="A36" s="37"/>
      <c r="B36" s="43"/>
      <c r="C36" s="37"/>
      <c r="D36" s="37"/>
      <c r="E36" s="139" t="s">
        <v>46</v>
      </c>
      <c r="F36" s="153">
        <f>ROUND((SUM(BH119:BH128)),  2)</f>
        <v>0</v>
      </c>
      <c r="G36" s="37"/>
      <c r="H36" s="37"/>
      <c r="I36" s="154">
        <v>0.12</v>
      </c>
      <c r="J36" s="153">
        <f>0</f>
        <v>0</v>
      </c>
      <c r="K36" s="37"/>
      <c r="L36" s="62"/>
      <c r="S36" s="37"/>
      <c r="T36" s="37"/>
      <c r="U36" s="37"/>
      <c r="V36" s="37"/>
      <c r="W36" s="37"/>
      <c r="X36" s="37"/>
      <c r="Y36" s="37"/>
      <c r="Z36" s="37"/>
      <c r="AA36" s="37"/>
      <c r="AB36" s="37"/>
      <c r="AC36" s="37"/>
      <c r="AD36" s="37"/>
      <c r="AE36" s="37"/>
    </row>
    <row r="37" hidden="1" s="2" customFormat="1" ht="14.4" customHeight="1">
      <c r="A37" s="37"/>
      <c r="B37" s="43"/>
      <c r="C37" s="37"/>
      <c r="D37" s="37"/>
      <c r="E37" s="139" t="s">
        <v>47</v>
      </c>
      <c r="F37" s="153">
        <f>ROUND((SUM(BI119:BI128)),  2)</f>
        <v>0</v>
      </c>
      <c r="G37" s="37"/>
      <c r="H37" s="37"/>
      <c r="I37" s="154">
        <v>0</v>
      </c>
      <c r="J37" s="153">
        <f>0</f>
        <v>0</v>
      </c>
      <c r="K37" s="37"/>
      <c r="L37" s="62"/>
      <c r="S37" s="37"/>
      <c r="T37" s="37"/>
      <c r="U37" s="37"/>
      <c r="V37" s="37"/>
      <c r="W37" s="37"/>
      <c r="X37" s="37"/>
      <c r="Y37" s="37"/>
      <c r="Z37" s="37"/>
      <c r="AA37" s="37"/>
      <c r="AB37" s="37"/>
      <c r="AC37" s="37"/>
      <c r="AD37" s="37"/>
      <c r="AE37" s="37"/>
    </row>
    <row r="38" s="2" customFormat="1" ht="6.96" customHeight="1">
      <c r="A38" s="37"/>
      <c r="B38" s="43"/>
      <c r="C38" s="37"/>
      <c r="D38" s="37"/>
      <c r="E38" s="37"/>
      <c r="F38" s="37"/>
      <c r="G38" s="37"/>
      <c r="H38" s="37"/>
      <c r="I38" s="37"/>
      <c r="J38" s="37"/>
      <c r="K38" s="37"/>
      <c r="L38" s="62"/>
      <c r="S38" s="37"/>
      <c r="T38" s="37"/>
      <c r="U38" s="37"/>
      <c r="V38" s="37"/>
      <c r="W38" s="37"/>
      <c r="X38" s="37"/>
      <c r="Y38" s="37"/>
      <c r="Z38" s="37"/>
      <c r="AA38" s="37"/>
      <c r="AB38" s="37"/>
      <c r="AC38" s="37"/>
      <c r="AD38" s="37"/>
      <c r="AE38" s="37"/>
    </row>
    <row r="39" s="2" customFormat="1" ht="25.44" customHeight="1">
      <c r="A39" s="37"/>
      <c r="B39" s="43"/>
      <c r="C39" s="155"/>
      <c r="D39" s="156" t="s">
        <v>48</v>
      </c>
      <c r="E39" s="157"/>
      <c r="F39" s="157"/>
      <c r="G39" s="158" t="s">
        <v>49</v>
      </c>
      <c r="H39" s="159" t="s">
        <v>50</v>
      </c>
      <c r="I39" s="157"/>
      <c r="J39" s="160">
        <f>SUM(J30:J37)</f>
        <v>0</v>
      </c>
      <c r="K39" s="161"/>
      <c r="L39" s="62"/>
      <c r="S39" s="37"/>
      <c r="T39" s="37"/>
      <c r="U39" s="37"/>
      <c r="V39" s="37"/>
      <c r="W39" s="37"/>
      <c r="X39" s="37"/>
      <c r="Y39" s="37"/>
      <c r="Z39" s="37"/>
      <c r="AA39" s="37"/>
      <c r="AB39" s="37"/>
      <c r="AC39" s="37"/>
      <c r="AD39" s="37"/>
      <c r="AE39" s="37"/>
    </row>
    <row r="40" s="2" customFormat="1" ht="14.4" customHeight="1">
      <c r="A40" s="37"/>
      <c r="B40" s="43"/>
      <c r="C40" s="37"/>
      <c r="D40" s="37"/>
      <c r="E40" s="37"/>
      <c r="F40" s="37"/>
      <c r="G40" s="37"/>
      <c r="H40" s="37"/>
      <c r="I40" s="37"/>
      <c r="J40" s="37"/>
      <c r="K40" s="37"/>
      <c r="L40" s="62"/>
      <c r="S40" s="37"/>
      <c r="T40" s="37"/>
      <c r="U40" s="37"/>
      <c r="V40" s="37"/>
      <c r="W40" s="37"/>
      <c r="X40" s="37"/>
      <c r="Y40" s="37"/>
      <c r="Z40" s="37"/>
      <c r="AA40" s="37"/>
      <c r="AB40" s="37"/>
      <c r="AC40" s="37"/>
      <c r="AD40" s="37"/>
      <c r="AE40" s="37"/>
    </row>
    <row r="41" s="1" customFormat="1" ht="14.4" customHeight="1">
      <c r="B41" s="19"/>
      <c r="L41" s="19"/>
    </row>
    <row r="42" s="1" customFormat="1" ht="14.4" customHeight="1">
      <c r="B42" s="19"/>
      <c r="L42" s="19"/>
    </row>
    <row r="43" s="1" customFormat="1" ht="14.4" customHeight="1">
      <c r="B43" s="19"/>
      <c r="L43" s="19"/>
    </row>
    <row r="44" s="1" customFormat="1" ht="14.4" customHeight="1">
      <c r="B44" s="19"/>
      <c r="L44" s="19"/>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62" t="s">
        <v>51</v>
      </c>
      <c r="E50" s="163"/>
      <c r="F50" s="163"/>
      <c r="G50" s="162" t="s">
        <v>52</v>
      </c>
      <c r="H50" s="163"/>
      <c r="I50" s="163"/>
      <c r="J50" s="163"/>
      <c r="K50" s="16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64" t="s">
        <v>53</v>
      </c>
      <c r="E61" s="165"/>
      <c r="F61" s="166" t="s">
        <v>54</v>
      </c>
      <c r="G61" s="164" t="s">
        <v>53</v>
      </c>
      <c r="H61" s="165"/>
      <c r="I61" s="165"/>
      <c r="J61" s="167" t="s">
        <v>54</v>
      </c>
      <c r="K61" s="16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62" t="s">
        <v>55</v>
      </c>
      <c r="E65" s="168"/>
      <c r="F65" s="168"/>
      <c r="G65" s="162" t="s">
        <v>56</v>
      </c>
      <c r="H65" s="168"/>
      <c r="I65" s="168"/>
      <c r="J65" s="168"/>
      <c r="K65" s="16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64" t="s">
        <v>53</v>
      </c>
      <c r="E76" s="165"/>
      <c r="F76" s="166" t="s">
        <v>54</v>
      </c>
      <c r="G76" s="164" t="s">
        <v>53</v>
      </c>
      <c r="H76" s="165"/>
      <c r="I76" s="165"/>
      <c r="J76" s="167" t="s">
        <v>54</v>
      </c>
      <c r="K76" s="165"/>
      <c r="L76" s="62"/>
      <c r="S76" s="37"/>
      <c r="T76" s="37"/>
      <c r="U76" s="37"/>
      <c r="V76" s="37"/>
      <c r="W76" s="37"/>
      <c r="X76" s="37"/>
      <c r="Y76" s="37"/>
      <c r="Z76" s="37"/>
      <c r="AA76" s="37"/>
      <c r="AB76" s="37"/>
      <c r="AC76" s="37"/>
      <c r="AD76" s="37"/>
      <c r="AE76" s="37"/>
    </row>
    <row r="77" s="2" customFormat="1" ht="14.4" customHeight="1">
      <c r="A77" s="37"/>
      <c r="B77" s="169"/>
      <c r="C77" s="170"/>
      <c r="D77" s="170"/>
      <c r="E77" s="170"/>
      <c r="F77" s="170"/>
      <c r="G77" s="170"/>
      <c r="H77" s="170"/>
      <c r="I77" s="170"/>
      <c r="J77" s="170"/>
      <c r="K77" s="170"/>
      <c r="L77" s="62"/>
      <c r="S77" s="37"/>
      <c r="T77" s="37"/>
      <c r="U77" s="37"/>
      <c r="V77" s="37"/>
      <c r="W77" s="37"/>
      <c r="X77" s="37"/>
      <c r="Y77" s="37"/>
      <c r="Z77" s="37"/>
      <c r="AA77" s="37"/>
      <c r="AB77" s="37"/>
      <c r="AC77" s="37"/>
      <c r="AD77" s="37"/>
      <c r="AE77" s="37"/>
    </row>
    <row r="81" s="2" customFormat="1" ht="6.96" customHeight="1">
      <c r="A81" s="37"/>
      <c r="B81" s="171"/>
      <c r="C81" s="172"/>
      <c r="D81" s="172"/>
      <c r="E81" s="172"/>
      <c r="F81" s="172"/>
      <c r="G81" s="172"/>
      <c r="H81" s="172"/>
      <c r="I81" s="172"/>
      <c r="J81" s="172"/>
      <c r="K81" s="172"/>
      <c r="L81" s="62"/>
      <c r="S81" s="37"/>
      <c r="T81" s="37"/>
      <c r="U81" s="37"/>
      <c r="V81" s="37"/>
      <c r="W81" s="37"/>
      <c r="X81" s="37"/>
      <c r="Y81" s="37"/>
      <c r="Z81" s="37"/>
      <c r="AA81" s="37"/>
      <c r="AB81" s="37"/>
      <c r="AC81" s="37"/>
      <c r="AD81" s="37"/>
      <c r="AE81" s="37"/>
    </row>
    <row r="82" s="2" customFormat="1" ht="24.96" customHeight="1">
      <c r="A82" s="37"/>
      <c r="B82" s="38"/>
      <c r="C82" s="22" t="s">
        <v>97</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73" t="str">
        <f>E7</f>
        <v>Rekonstrukce bytu ul. Hlavní 800/67</v>
      </c>
      <c r="F85" s="31"/>
      <c r="G85" s="31"/>
      <c r="H85" s="31"/>
      <c r="I85" s="39"/>
      <c r="J85" s="39"/>
      <c r="K85" s="39"/>
      <c r="L85" s="62"/>
      <c r="S85" s="37"/>
      <c r="T85" s="37"/>
      <c r="U85" s="37"/>
      <c r="V85" s="37"/>
      <c r="W85" s="37"/>
      <c r="X85" s="37"/>
      <c r="Y85" s="37"/>
      <c r="Z85" s="37"/>
      <c r="AA85" s="37"/>
      <c r="AB85" s="37"/>
      <c r="AC85" s="37"/>
      <c r="AD85" s="37"/>
      <c r="AE85" s="37"/>
    </row>
    <row r="86" s="2" customFormat="1" ht="12" customHeight="1">
      <c r="A86" s="37"/>
      <c r="B86" s="38"/>
      <c r="C86" s="31" t="s">
        <v>94</v>
      </c>
      <c r="D86" s="39"/>
      <c r="E86" s="39"/>
      <c r="F86" s="39"/>
      <c r="G86" s="39"/>
      <c r="H86" s="39"/>
      <c r="I86" s="39"/>
      <c r="J86" s="39"/>
      <c r="K86" s="39"/>
      <c r="L86" s="62"/>
      <c r="S86" s="37"/>
      <c r="T86" s="37"/>
      <c r="U86" s="37"/>
      <c r="V86" s="37"/>
      <c r="W86" s="37"/>
      <c r="X86" s="37"/>
      <c r="Y86" s="37"/>
      <c r="Z86" s="37"/>
      <c r="AA86" s="37"/>
      <c r="AB86" s="37"/>
      <c r="AC86" s="37"/>
      <c r="AD86" s="37"/>
      <c r="AE86" s="37"/>
    </row>
    <row r="87" s="2" customFormat="1" ht="16.5" customHeight="1">
      <c r="A87" s="37"/>
      <c r="B87" s="38"/>
      <c r="C87" s="39"/>
      <c r="D87" s="39"/>
      <c r="E87" s="75" t="str">
        <f>E9</f>
        <v>Objekt1 - VRN-Vedlejší rozpočtové náklady</v>
      </c>
      <c r="F87" s="39"/>
      <c r="G87" s="39"/>
      <c r="H87" s="39"/>
      <c r="I87" s="39"/>
      <c r="J87" s="39"/>
      <c r="K87" s="39"/>
      <c r="L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62"/>
      <c r="S88" s="37"/>
      <c r="T88" s="37"/>
      <c r="U88" s="37"/>
      <c r="V88" s="37"/>
      <c r="W88" s="37"/>
      <c r="X88" s="37"/>
      <c r="Y88" s="37"/>
      <c r="Z88" s="37"/>
      <c r="AA88" s="37"/>
      <c r="AB88" s="37"/>
      <c r="AC88" s="37"/>
      <c r="AD88" s="37"/>
      <c r="AE88" s="37"/>
    </row>
    <row r="89" s="2" customFormat="1" ht="12" customHeight="1">
      <c r="A89" s="37"/>
      <c r="B89" s="38"/>
      <c r="C89" s="31" t="s">
        <v>20</v>
      </c>
      <c r="D89" s="39"/>
      <c r="E89" s="39"/>
      <c r="F89" s="26" t="str">
        <f>F12</f>
        <v xml:space="preserve"> </v>
      </c>
      <c r="G89" s="39"/>
      <c r="H89" s="39"/>
      <c r="I89" s="31" t="s">
        <v>22</v>
      </c>
      <c r="J89" s="78" t="str">
        <f>IF(J12="","",J12)</f>
        <v>7. 1. 2025</v>
      </c>
      <c r="K89" s="39"/>
      <c r="L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5.15" customHeight="1">
      <c r="A91" s="37"/>
      <c r="B91" s="38"/>
      <c r="C91" s="31" t="s">
        <v>24</v>
      </c>
      <c r="D91" s="39"/>
      <c r="E91" s="39"/>
      <c r="F91" s="26" t="str">
        <f>E15</f>
        <v>Městský úřad Ostrov</v>
      </c>
      <c r="G91" s="39"/>
      <c r="H91" s="39"/>
      <c r="I91" s="31" t="s">
        <v>32</v>
      </c>
      <c r="J91" s="35" t="str">
        <f>E21</f>
        <v xml:space="preserve"> </v>
      </c>
      <c r="K91" s="39"/>
      <c r="L91" s="62"/>
      <c r="S91" s="37"/>
      <c r="T91" s="37"/>
      <c r="U91" s="37"/>
      <c r="V91" s="37"/>
      <c r="W91" s="37"/>
      <c r="X91" s="37"/>
      <c r="Y91" s="37"/>
      <c r="Z91" s="37"/>
      <c r="AA91" s="37"/>
      <c r="AB91" s="37"/>
      <c r="AC91" s="37"/>
      <c r="AD91" s="37"/>
      <c r="AE91" s="37"/>
    </row>
    <row r="92" s="2" customFormat="1" ht="15.15" customHeight="1">
      <c r="A92" s="37"/>
      <c r="B92" s="38"/>
      <c r="C92" s="31" t="s">
        <v>30</v>
      </c>
      <c r="D92" s="39"/>
      <c r="E92" s="39"/>
      <c r="F92" s="26" t="str">
        <f>IF(E18="","",E18)</f>
        <v>Vyplň údaj</v>
      </c>
      <c r="G92" s="39"/>
      <c r="H92" s="39"/>
      <c r="I92" s="31" t="s">
        <v>35</v>
      </c>
      <c r="J92" s="35" t="str">
        <f>E24</f>
        <v xml:space="preserve"> </v>
      </c>
      <c r="K92" s="39"/>
      <c r="L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62"/>
      <c r="S93" s="37"/>
      <c r="T93" s="37"/>
      <c r="U93" s="37"/>
      <c r="V93" s="37"/>
      <c r="W93" s="37"/>
      <c r="X93" s="37"/>
      <c r="Y93" s="37"/>
      <c r="Z93" s="37"/>
      <c r="AA93" s="37"/>
      <c r="AB93" s="37"/>
      <c r="AC93" s="37"/>
      <c r="AD93" s="37"/>
      <c r="AE93" s="37"/>
    </row>
    <row r="94" s="2" customFormat="1" ht="29.28" customHeight="1">
      <c r="A94" s="37"/>
      <c r="B94" s="38"/>
      <c r="C94" s="174" t="s">
        <v>98</v>
      </c>
      <c r="D94" s="175"/>
      <c r="E94" s="175"/>
      <c r="F94" s="175"/>
      <c r="G94" s="175"/>
      <c r="H94" s="175"/>
      <c r="I94" s="175"/>
      <c r="J94" s="176" t="s">
        <v>99</v>
      </c>
      <c r="K94" s="175"/>
      <c r="L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62"/>
      <c r="S95" s="37"/>
      <c r="T95" s="37"/>
      <c r="U95" s="37"/>
      <c r="V95" s="37"/>
      <c r="W95" s="37"/>
      <c r="X95" s="37"/>
      <c r="Y95" s="37"/>
      <c r="Z95" s="37"/>
      <c r="AA95" s="37"/>
      <c r="AB95" s="37"/>
      <c r="AC95" s="37"/>
      <c r="AD95" s="37"/>
      <c r="AE95" s="37"/>
    </row>
    <row r="96" s="2" customFormat="1" ht="22.8" customHeight="1">
      <c r="A96" s="37"/>
      <c r="B96" s="38"/>
      <c r="C96" s="177" t="s">
        <v>100</v>
      </c>
      <c r="D96" s="39"/>
      <c r="E96" s="39"/>
      <c r="F96" s="39"/>
      <c r="G96" s="39"/>
      <c r="H96" s="39"/>
      <c r="I96" s="39"/>
      <c r="J96" s="109">
        <f>J119</f>
        <v>0</v>
      </c>
      <c r="K96" s="39"/>
      <c r="L96" s="62"/>
      <c r="S96" s="37"/>
      <c r="T96" s="37"/>
      <c r="U96" s="37"/>
      <c r="V96" s="37"/>
      <c r="W96" s="37"/>
      <c r="X96" s="37"/>
      <c r="Y96" s="37"/>
      <c r="Z96" s="37"/>
      <c r="AA96" s="37"/>
      <c r="AB96" s="37"/>
      <c r="AC96" s="37"/>
      <c r="AD96" s="37"/>
      <c r="AE96" s="37"/>
      <c r="AU96" s="16" t="s">
        <v>101</v>
      </c>
    </row>
    <row r="97" s="9" customFormat="1" ht="24.96" customHeight="1">
      <c r="A97" s="9"/>
      <c r="B97" s="178"/>
      <c r="C97" s="179"/>
      <c r="D97" s="180" t="s">
        <v>944</v>
      </c>
      <c r="E97" s="181"/>
      <c r="F97" s="181"/>
      <c r="G97" s="181"/>
      <c r="H97" s="181"/>
      <c r="I97" s="181"/>
      <c r="J97" s="182">
        <f>J121</f>
        <v>0</v>
      </c>
      <c r="K97" s="179"/>
      <c r="L97" s="183"/>
      <c r="S97" s="9"/>
      <c r="T97" s="9"/>
      <c r="U97" s="9"/>
      <c r="V97" s="9"/>
      <c r="W97" s="9"/>
      <c r="X97" s="9"/>
      <c r="Y97" s="9"/>
      <c r="Z97" s="9"/>
      <c r="AA97" s="9"/>
      <c r="AB97" s="9"/>
      <c r="AC97" s="9"/>
      <c r="AD97" s="9"/>
      <c r="AE97" s="9"/>
    </row>
    <row r="98" s="9" customFormat="1" ht="24.96" customHeight="1">
      <c r="A98" s="9"/>
      <c r="B98" s="178"/>
      <c r="C98" s="179"/>
      <c r="D98" s="180" t="s">
        <v>945</v>
      </c>
      <c r="E98" s="181"/>
      <c r="F98" s="181"/>
      <c r="G98" s="181"/>
      <c r="H98" s="181"/>
      <c r="I98" s="181"/>
      <c r="J98" s="182">
        <f>J125</f>
        <v>0</v>
      </c>
      <c r="K98" s="179"/>
      <c r="L98" s="183"/>
      <c r="S98" s="9"/>
      <c r="T98" s="9"/>
      <c r="U98" s="9"/>
      <c r="V98" s="9"/>
      <c r="W98" s="9"/>
      <c r="X98" s="9"/>
      <c r="Y98" s="9"/>
      <c r="Z98" s="9"/>
      <c r="AA98" s="9"/>
      <c r="AB98" s="9"/>
      <c r="AC98" s="9"/>
      <c r="AD98" s="9"/>
      <c r="AE98" s="9"/>
    </row>
    <row r="99" s="9" customFormat="1" ht="24.96" customHeight="1">
      <c r="A99" s="9"/>
      <c r="B99" s="178"/>
      <c r="C99" s="179"/>
      <c r="D99" s="180" t="s">
        <v>946</v>
      </c>
      <c r="E99" s="181"/>
      <c r="F99" s="181"/>
      <c r="G99" s="181"/>
      <c r="H99" s="181"/>
      <c r="I99" s="181"/>
      <c r="J99" s="182">
        <f>J127</f>
        <v>0</v>
      </c>
      <c r="K99" s="179"/>
      <c r="L99" s="183"/>
      <c r="S99" s="9"/>
      <c r="T99" s="9"/>
      <c r="U99" s="9"/>
      <c r="V99" s="9"/>
      <c r="W99" s="9"/>
      <c r="X99" s="9"/>
      <c r="Y99" s="9"/>
      <c r="Z99" s="9"/>
      <c r="AA99" s="9"/>
      <c r="AB99" s="9"/>
      <c r="AC99" s="9"/>
      <c r="AD99" s="9"/>
      <c r="AE99" s="9"/>
    </row>
    <row r="100" s="2" customFormat="1" ht="21.84" customHeight="1">
      <c r="A100" s="37"/>
      <c r="B100" s="38"/>
      <c r="C100" s="39"/>
      <c r="D100" s="39"/>
      <c r="E100" s="39"/>
      <c r="F100" s="39"/>
      <c r="G100" s="39"/>
      <c r="H100" s="39"/>
      <c r="I100" s="39"/>
      <c r="J100" s="39"/>
      <c r="K100" s="39"/>
      <c r="L100" s="62"/>
      <c r="S100" s="37"/>
      <c r="T100" s="37"/>
      <c r="U100" s="37"/>
      <c r="V100" s="37"/>
      <c r="W100" s="37"/>
      <c r="X100" s="37"/>
      <c r="Y100" s="37"/>
      <c r="Z100" s="37"/>
      <c r="AA100" s="37"/>
      <c r="AB100" s="37"/>
      <c r="AC100" s="37"/>
      <c r="AD100" s="37"/>
      <c r="AE100" s="37"/>
    </row>
    <row r="101" s="2" customFormat="1" ht="6.96" customHeight="1">
      <c r="A101" s="37"/>
      <c r="B101" s="65"/>
      <c r="C101" s="66"/>
      <c r="D101" s="66"/>
      <c r="E101" s="66"/>
      <c r="F101" s="66"/>
      <c r="G101" s="66"/>
      <c r="H101" s="66"/>
      <c r="I101" s="66"/>
      <c r="J101" s="66"/>
      <c r="K101" s="66"/>
      <c r="L101" s="62"/>
      <c r="S101" s="37"/>
      <c r="T101" s="37"/>
      <c r="U101" s="37"/>
      <c r="V101" s="37"/>
      <c r="W101" s="37"/>
      <c r="X101" s="37"/>
      <c r="Y101" s="37"/>
      <c r="Z101" s="37"/>
      <c r="AA101" s="37"/>
      <c r="AB101" s="37"/>
      <c r="AC101" s="37"/>
      <c r="AD101" s="37"/>
      <c r="AE101" s="37"/>
    </row>
    <row r="105" s="2" customFormat="1" ht="6.96" customHeight="1">
      <c r="A105" s="37"/>
      <c r="B105" s="67"/>
      <c r="C105" s="68"/>
      <c r="D105" s="68"/>
      <c r="E105" s="68"/>
      <c r="F105" s="68"/>
      <c r="G105" s="68"/>
      <c r="H105" s="68"/>
      <c r="I105" s="68"/>
      <c r="J105" s="68"/>
      <c r="K105" s="68"/>
      <c r="L105" s="62"/>
      <c r="S105" s="37"/>
      <c r="T105" s="37"/>
      <c r="U105" s="37"/>
      <c r="V105" s="37"/>
      <c r="W105" s="37"/>
      <c r="X105" s="37"/>
      <c r="Y105" s="37"/>
      <c r="Z105" s="37"/>
      <c r="AA105" s="37"/>
      <c r="AB105" s="37"/>
      <c r="AC105" s="37"/>
      <c r="AD105" s="37"/>
      <c r="AE105" s="37"/>
    </row>
    <row r="106" s="2" customFormat="1" ht="24.96" customHeight="1">
      <c r="A106" s="37"/>
      <c r="B106" s="38"/>
      <c r="C106" s="22" t="s">
        <v>130</v>
      </c>
      <c r="D106" s="39"/>
      <c r="E106" s="39"/>
      <c r="F106" s="39"/>
      <c r="G106" s="39"/>
      <c r="H106" s="39"/>
      <c r="I106" s="39"/>
      <c r="J106" s="39"/>
      <c r="K106" s="39"/>
      <c r="L106" s="62"/>
      <c r="S106" s="37"/>
      <c r="T106" s="37"/>
      <c r="U106" s="37"/>
      <c r="V106" s="37"/>
      <c r="W106" s="37"/>
      <c r="X106" s="37"/>
      <c r="Y106" s="37"/>
      <c r="Z106" s="37"/>
      <c r="AA106" s="37"/>
      <c r="AB106" s="37"/>
      <c r="AC106" s="37"/>
      <c r="AD106" s="37"/>
      <c r="AE106" s="37"/>
    </row>
    <row r="107" s="2" customFormat="1" ht="6.96" customHeight="1">
      <c r="A107" s="37"/>
      <c r="B107" s="38"/>
      <c r="C107" s="39"/>
      <c r="D107" s="39"/>
      <c r="E107" s="39"/>
      <c r="F107" s="39"/>
      <c r="G107" s="39"/>
      <c r="H107" s="39"/>
      <c r="I107" s="39"/>
      <c r="J107" s="39"/>
      <c r="K107" s="39"/>
      <c r="L107" s="62"/>
      <c r="S107" s="37"/>
      <c r="T107" s="37"/>
      <c r="U107" s="37"/>
      <c r="V107" s="37"/>
      <c r="W107" s="37"/>
      <c r="X107" s="37"/>
      <c r="Y107" s="37"/>
      <c r="Z107" s="37"/>
      <c r="AA107" s="37"/>
      <c r="AB107" s="37"/>
      <c r="AC107" s="37"/>
      <c r="AD107" s="37"/>
      <c r="AE107" s="37"/>
    </row>
    <row r="108" s="2" customFormat="1" ht="12" customHeight="1">
      <c r="A108" s="37"/>
      <c r="B108" s="38"/>
      <c r="C108" s="31" t="s">
        <v>16</v>
      </c>
      <c r="D108" s="39"/>
      <c r="E108" s="39"/>
      <c r="F108" s="39"/>
      <c r="G108" s="39"/>
      <c r="H108" s="39"/>
      <c r="I108" s="39"/>
      <c r="J108" s="39"/>
      <c r="K108" s="39"/>
      <c r="L108" s="62"/>
      <c r="S108" s="37"/>
      <c r="T108" s="37"/>
      <c r="U108" s="37"/>
      <c r="V108" s="37"/>
      <c r="W108" s="37"/>
      <c r="X108" s="37"/>
      <c r="Y108" s="37"/>
      <c r="Z108" s="37"/>
      <c r="AA108" s="37"/>
      <c r="AB108" s="37"/>
      <c r="AC108" s="37"/>
      <c r="AD108" s="37"/>
      <c r="AE108" s="37"/>
    </row>
    <row r="109" s="2" customFormat="1" ht="16.5" customHeight="1">
      <c r="A109" s="37"/>
      <c r="B109" s="38"/>
      <c r="C109" s="39"/>
      <c r="D109" s="39"/>
      <c r="E109" s="173" t="str">
        <f>E7</f>
        <v>Rekonstrukce bytu ul. Hlavní 800/67</v>
      </c>
      <c r="F109" s="31"/>
      <c r="G109" s="31"/>
      <c r="H109" s="31"/>
      <c r="I109" s="39"/>
      <c r="J109" s="39"/>
      <c r="K109" s="39"/>
      <c r="L109" s="62"/>
      <c r="S109" s="37"/>
      <c r="T109" s="37"/>
      <c r="U109" s="37"/>
      <c r="V109" s="37"/>
      <c r="W109" s="37"/>
      <c r="X109" s="37"/>
      <c r="Y109" s="37"/>
      <c r="Z109" s="37"/>
      <c r="AA109" s="37"/>
      <c r="AB109" s="37"/>
      <c r="AC109" s="37"/>
      <c r="AD109" s="37"/>
      <c r="AE109" s="37"/>
    </row>
    <row r="110" s="2" customFormat="1" ht="12" customHeight="1">
      <c r="A110" s="37"/>
      <c r="B110" s="38"/>
      <c r="C110" s="31" t="s">
        <v>94</v>
      </c>
      <c r="D110" s="39"/>
      <c r="E110" s="39"/>
      <c r="F110" s="39"/>
      <c r="G110" s="39"/>
      <c r="H110" s="39"/>
      <c r="I110" s="39"/>
      <c r="J110" s="39"/>
      <c r="K110" s="39"/>
      <c r="L110" s="62"/>
      <c r="S110" s="37"/>
      <c r="T110" s="37"/>
      <c r="U110" s="37"/>
      <c r="V110" s="37"/>
      <c r="W110" s="37"/>
      <c r="X110" s="37"/>
      <c r="Y110" s="37"/>
      <c r="Z110" s="37"/>
      <c r="AA110" s="37"/>
      <c r="AB110" s="37"/>
      <c r="AC110" s="37"/>
      <c r="AD110" s="37"/>
      <c r="AE110" s="37"/>
    </row>
    <row r="111" s="2" customFormat="1" ht="16.5" customHeight="1">
      <c r="A111" s="37"/>
      <c r="B111" s="38"/>
      <c r="C111" s="39"/>
      <c r="D111" s="39"/>
      <c r="E111" s="75" t="str">
        <f>E9</f>
        <v>Objekt1 - VRN-Vedlejší rozpočtové náklady</v>
      </c>
      <c r="F111" s="39"/>
      <c r="G111" s="39"/>
      <c r="H111" s="39"/>
      <c r="I111" s="39"/>
      <c r="J111" s="39"/>
      <c r="K111" s="39"/>
      <c r="L111" s="62"/>
      <c r="S111" s="37"/>
      <c r="T111" s="37"/>
      <c r="U111" s="37"/>
      <c r="V111" s="37"/>
      <c r="W111" s="37"/>
      <c r="X111" s="37"/>
      <c r="Y111" s="37"/>
      <c r="Z111" s="37"/>
      <c r="AA111" s="37"/>
      <c r="AB111" s="37"/>
      <c r="AC111" s="37"/>
      <c r="AD111" s="37"/>
      <c r="AE111" s="37"/>
    </row>
    <row r="112" s="2" customFormat="1" ht="6.96" customHeight="1">
      <c r="A112" s="37"/>
      <c r="B112" s="38"/>
      <c r="C112" s="39"/>
      <c r="D112" s="39"/>
      <c r="E112" s="39"/>
      <c r="F112" s="39"/>
      <c r="G112" s="39"/>
      <c r="H112" s="39"/>
      <c r="I112" s="39"/>
      <c r="J112" s="39"/>
      <c r="K112" s="39"/>
      <c r="L112" s="62"/>
      <c r="S112" s="37"/>
      <c r="T112" s="37"/>
      <c r="U112" s="37"/>
      <c r="V112" s="37"/>
      <c r="W112" s="37"/>
      <c r="X112" s="37"/>
      <c r="Y112" s="37"/>
      <c r="Z112" s="37"/>
      <c r="AA112" s="37"/>
      <c r="AB112" s="37"/>
      <c r="AC112" s="37"/>
      <c r="AD112" s="37"/>
      <c r="AE112" s="37"/>
    </row>
    <row r="113" s="2" customFormat="1" ht="12" customHeight="1">
      <c r="A113" s="37"/>
      <c r="B113" s="38"/>
      <c r="C113" s="31" t="s">
        <v>20</v>
      </c>
      <c r="D113" s="39"/>
      <c r="E113" s="39"/>
      <c r="F113" s="26" t="str">
        <f>F12</f>
        <v xml:space="preserve"> </v>
      </c>
      <c r="G113" s="39"/>
      <c r="H113" s="39"/>
      <c r="I113" s="31" t="s">
        <v>22</v>
      </c>
      <c r="J113" s="78" t="str">
        <f>IF(J12="","",J12)</f>
        <v>7. 1. 2025</v>
      </c>
      <c r="K113" s="39"/>
      <c r="L113" s="62"/>
      <c r="S113" s="37"/>
      <c r="T113" s="37"/>
      <c r="U113" s="37"/>
      <c r="V113" s="37"/>
      <c r="W113" s="37"/>
      <c r="X113" s="37"/>
      <c r="Y113" s="37"/>
      <c r="Z113" s="37"/>
      <c r="AA113" s="37"/>
      <c r="AB113" s="37"/>
      <c r="AC113" s="37"/>
      <c r="AD113" s="37"/>
      <c r="AE113" s="37"/>
    </row>
    <row r="114" s="2" customFormat="1" ht="6.96" customHeight="1">
      <c r="A114" s="37"/>
      <c r="B114" s="38"/>
      <c r="C114" s="39"/>
      <c r="D114" s="39"/>
      <c r="E114" s="39"/>
      <c r="F114" s="39"/>
      <c r="G114" s="39"/>
      <c r="H114" s="39"/>
      <c r="I114" s="39"/>
      <c r="J114" s="39"/>
      <c r="K114" s="39"/>
      <c r="L114" s="62"/>
      <c r="S114" s="37"/>
      <c r="T114" s="37"/>
      <c r="U114" s="37"/>
      <c r="V114" s="37"/>
      <c r="W114" s="37"/>
      <c r="X114" s="37"/>
      <c r="Y114" s="37"/>
      <c r="Z114" s="37"/>
      <c r="AA114" s="37"/>
      <c r="AB114" s="37"/>
      <c r="AC114" s="37"/>
      <c r="AD114" s="37"/>
      <c r="AE114" s="37"/>
    </row>
    <row r="115" s="2" customFormat="1" ht="15.15" customHeight="1">
      <c r="A115" s="37"/>
      <c r="B115" s="38"/>
      <c r="C115" s="31" t="s">
        <v>24</v>
      </c>
      <c r="D115" s="39"/>
      <c r="E115" s="39"/>
      <c r="F115" s="26" t="str">
        <f>E15</f>
        <v>Městský úřad Ostrov</v>
      </c>
      <c r="G115" s="39"/>
      <c r="H115" s="39"/>
      <c r="I115" s="31" t="s">
        <v>32</v>
      </c>
      <c r="J115" s="35" t="str">
        <f>E21</f>
        <v xml:space="preserve"> </v>
      </c>
      <c r="K115" s="39"/>
      <c r="L115" s="62"/>
      <c r="S115" s="37"/>
      <c r="T115" s="37"/>
      <c r="U115" s="37"/>
      <c r="V115" s="37"/>
      <c r="W115" s="37"/>
      <c r="X115" s="37"/>
      <c r="Y115" s="37"/>
      <c r="Z115" s="37"/>
      <c r="AA115" s="37"/>
      <c r="AB115" s="37"/>
      <c r="AC115" s="37"/>
      <c r="AD115" s="37"/>
      <c r="AE115" s="37"/>
    </row>
    <row r="116" s="2" customFormat="1" ht="15.15" customHeight="1">
      <c r="A116" s="37"/>
      <c r="B116" s="38"/>
      <c r="C116" s="31" t="s">
        <v>30</v>
      </c>
      <c r="D116" s="39"/>
      <c r="E116" s="39"/>
      <c r="F116" s="26" t="str">
        <f>IF(E18="","",E18)</f>
        <v>Vyplň údaj</v>
      </c>
      <c r="G116" s="39"/>
      <c r="H116" s="39"/>
      <c r="I116" s="31" t="s">
        <v>35</v>
      </c>
      <c r="J116" s="35" t="str">
        <f>E24</f>
        <v xml:space="preserve"> </v>
      </c>
      <c r="K116" s="39"/>
      <c r="L116" s="62"/>
      <c r="S116" s="37"/>
      <c r="T116" s="37"/>
      <c r="U116" s="37"/>
      <c r="V116" s="37"/>
      <c r="W116" s="37"/>
      <c r="X116" s="37"/>
      <c r="Y116" s="37"/>
      <c r="Z116" s="37"/>
      <c r="AA116" s="37"/>
      <c r="AB116" s="37"/>
      <c r="AC116" s="37"/>
      <c r="AD116" s="37"/>
      <c r="AE116" s="37"/>
    </row>
    <row r="117" s="2" customFormat="1" ht="10.32" customHeight="1">
      <c r="A117" s="37"/>
      <c r="B117" s="38"/>
      <c r="C117" s="39"/>
      <c r="D117" s="39"/>
      <c r="E117" s="39"/>
      <c r="F117" s="39"/>
      <c r="G117" s="39"/>
      <c r="H117" s="39"/>
      <c r="I117" s="39"/>
      <c r="J117" s="39"/>
      <c r="K117" s="39"/>
      <c r="L117" s="62"/>
      <c r="S117" s="37"/>
      <c r="T117" s="37"/>
      <c r="U117" s="37"/>
      <c r="V117" s="37"/>
      <c r="W117" s="37"/>
      <c r="X117" s="37"/>
      <c r="Y117" s="37"/>
      <c r="Z117" s="37"/>
      <c r="AA117" s="37"/>
      <c r="AB117" s="37"/>
      <c r="AC117" s="37"/>
      <c r="AD117" s="37"/>
      <c r="AE117" s="37"/>
    </row>
    <row r="118" s="11" customFormat="1" ht="29.28" customHeight="1">
      <c r="A118" s="190"/>
      <c r="B118" s="191"/>
      <c r="C118" s="192" t="s">
        <v>131</v>
      </c>
      <c r="D118" s="193" t="s">
        <v>63</v>
      </c>
      <c r="E118" s="193" t="s">
        <v>59</v>
      </c>
      <c r="F118" s="193" t="s">
        <v>60</v>
      </c>
      <c r="G118" s="193" t="s">
        <v>132</v>
      </c>
      <c r="H118" s="193" t="s">
        <v>133</v>
      </c>
      <c r="I118" s="193" t="s">
        <v>134</v>
      </c>
      <c r="J118" s="193" t="s">
        <v>99</v>
      </c>
      <c r="K118" s="194" t="s">
        <v>135</v>
      </c>
      <c r="L118" s="195"/>
      <c r="M118" s="99" t="s">
        <v>1</v>
      </c>
      <c r="N118" s="100" t="s">
        <v>42</v>
      </c>
      <c r="O118" s="100" t="s">
        <v>136</v>
      </c>
      <c r="P118" s="100" t="s">
        <v>137</v>
      </c>
      <c r="Q118" s="100" t="s">
        <v>138</v>
      </c>
      <c r="R118" s="100" t="s">
        <v>139</v>
      </c>
      <c r="S118" s="100" t="s">
        <v>140</v>
      </c>
      <c r="T118" s="101" t="s">
        <v>141</v>
      </c>
      <c r="U118" s="190"/>
      <c r="V118" s="190"/>
      <c r="W118" s="190"/>
      <c r="X118" s="190"/>
      <c r="Y118" s="190"/>
      <c r="Z118" s="190"/>
      <c r="AA118" s="190"/>
      <c r="AB118" s="190"/>
      <c r="AC118" s="190"/>
      <c r="AD118" s="190"/>
      <c r="AE118" s="190"/>
    </row>
    <row r="119" s="2" customFormat="1" ht="22.8" customHeight="1">
      <c r="A119" s="37"/>
      <c r="B119" s="38"/>
      <c r="C119" s="106" t="s">
        <v>142</v>
      </c>
      <c r="D119" s="39"/>
      <c r="E119" s="39"/>
      <c r="F119" s="39"/>
      <c r="G119" s="39"/>
      <c r="H119" s="39"/>
      <c r="I119" s="39"/>
      <c r="J119" s="196">
        <f>BK119</f>
        <v>0</v>
      </c>
      <c r="K119" s="39"/>
      <c r="L119" s="43"/>
      <c r="M119" s="102"/>
      <c r="N119" s="197"/>
      <c r="O119" s="103"/>
      <c r="P119" s="198">
        <f>P120+P121+P125+P127</f>
        <v>0</v>
      </c>
      <c r="Q119" s="103"/>
      <c r="R119" s="198">
        <f>R120+R121+R125+R127</f>
        <v>0</v>
      </c>
      <c r="S119" s="103"/>
      <c r="T119" s="199">
        <f>T120+T121+T125+T127</f>
        <v>0</v>
      </c>
      <c r="U119" s="37"/>
      <c r="V119" s="37"/>
      <c r="W119" s="37"/>
      <c r="X119" s="37"/>
      <c r="Y119" s="37"/>
      <c r="Z119" s="37"/>
      <c r="AA119" s="37"/>
      <c r="AB119" s="37"/>
      <c r="AC119" s="37"/>
      <c r="AD119" s="37"/>
      <c r="AE119" s="37"/>
      <c r="AT119" s="16" t="s">
        <v>77</v>
      </c>
      <c r="AU119" s="16" t="s">
        <v>101</v>
      </c>
      <c r="BK119" s="200">
        <f>BK120+BK121+BK125+BK127</f>
        <v>0</v>
      </c>
    </row>
    <row r="120" s="2" customFormat="1" ht="16.5" customHeight="1">
      <c r="A120" s="37"/>
      <c r="B120" s="38"/>
      <c r="C120" s="217" t="s">
        <v>78</v>
      </c>
      <c r="D120" s="217" t="s">
        <v>148</v>
      </c>
      <c r="E120" s="218" t="s">
        <v>947</v>
      </c>
      <c r="F120" s="219" t="s">
        <v>948</v>
      </c>
      <c r="G120" s="220" t="s">
        <v>411</v>
      </c>
      <c r="H120" s="268"/>
      <c r="I120" s="222"/>
      <c r="J120" s="223">
        <f>ROUND(I120*H120,2)</f>
        <v>0</v>
      </c>
      <c r="K120" s="219" t="s">
        <v>1</v>
      </c>
      <c r="L120" s="43"/>
      <c r="M120" s="224" t="s">
        <v>1</v>
      </c>
      <c r="N120" s="225" t="s">
        <v>44</v>
      </c>
      <c r="O120" s="90"/>
      <c r="P120" s="226">
        <f>O120*H120</f>
        <v>0</v>
      </c>
      <c r="Q120" s="226">
        <v>0</v>
      </c>
      <c r="R120" s="226">
        <f>Q120*H120</f>
        <v>0</v>
      </c>
      <c r="S120" s="226">
        <v>0</v>
      </c>
      <c r="T120" s="227">
        <f>S120*H120</f>
        <v>0</v>
      </c>
      <c r="U120" s="37"/>
      <c r="V120" s="37"/>
      <c r="W120" s="37"/>
      <c r="X120" s="37"/>
      <c r="Y120" s="37"/>
      <c r="Z120" s="37"/>
      <c r="AA120" s="37"/>
      <c r="AB120" s="37"/>
      <c r="AC120" s="37"/>
      <c r="AD120" s="37"/>
      <c r="AE120" s="37"/>
      <c r="AR120" s="228" t="s">
        <v>152</v>
      </c>
      <c r="AT120" s="228" t="s">
        <v>148</v>
      </c>
      <c r="AU120" s="228" t="s">
        <v>78</v>
      </c>
      <c r="AY120" s="16" t="s">
        <v>145</v>
      </c>
      <c r="BE120" s="229">
        <f>IF(N120="základní",J120,0)</f>
        <v>0</v>
      </c>
      <c r="BF120" s="229">
        <f>IF(N120="snížená",J120,0)</f>
        <v>0</v>
      </c>
      <c r="BG120" s="229">
        <f>IF(N120="zákl. přenesená",J120,0)</f>
        <v>0</v>
      </c>
      <c r="BH120" s="229">
        <f>IF(N120="sníž. přenesená",J120,0)</f>
        <v>0</v>
      </c>
      <c r="BI120" s="229">
        <f>IF(N120="nulová",J120,0)</f>
        <v>0</v>
      </c>
      <c r="BJ120" s="16" t="s">
        <v>153</v>
      </c>
      <c r="BK120" s="229">
        <f>ROUND(I120*H120,2)</f>
        <v>0</v>
      </c>
      <c r="BL120" s="16" t="s">
        <v>152</v>
      </c>
      <c r="BM120" s="228" t="s">
        <v>153</v>
      </c>
    </row>
    <row r="121" s="12" customFormat="1" ht="25.92" customHeight="1">
      <c r="A121" s="12"/>
      <c r="B121" s="201"/>
      <c r="C121" s="202"/>
      <c r="D121" s="203" t="s">
        <v>77</v>
      </c>
      <c r="E121" s="204" t="s">
        <v>772</v>
      </c>
      <c r="F121" s="204" t="s">
        <v>949</v>
      </c>
      <c r="G121" s="202"/>
      <c r="H121" s="202"/>
      <c r="I121" s="205"/>
      <c r="J121" s="206">
        <f>BK121</f>
        <v>0</v>
      </c>
      <c r="K121" s="202"/>
      <c r="L121" s="207"/>
      <c r="M121" s="208"/>
      <c r="N121" s="209"/>
      <c r="O121" s="209"/>
      <c r="P121" s="210">
        <f>SUM(P122:P124)</f>
        <v>0</v>
      </c>
      <c r="Q121" s="209"/>
      <c r="R121" s="210">
        <f>SUM(R122:R124)</f>
        <v>0</v>
      </c>
      <c r="S121" s="209"/>
      <c r="T121" s="211">
        <f>SUM(T122:T124)</f>
        <v>0</v>
      </c>
      <c r="U121" s="12"/>
      <c r="V121" s="12"/>
      <c r="W121" s="12"/>
      <c r="X121" s="12"/>
      <c r="Y121" s="12"/>
      <c r="Z121" s="12"/>
      <c r="AA121" s="12"/>
      <c r="AB121" s="12"/>
      <c r="AC121" s="12"/>
      <c r="AD121" s="12"/>
      <c r="AE121" s="12"/>
      <c r="AR121" s="212" t="s">
        <v>85</v>
      </c>
      <c r="AT121" s="213" t="s">
        <v>77</v>
      </c>
      <c r="AU121" s="213" t="s">
        <v>78</v>
      </c>
      <c r="AY121" s="212" t="s">
        <v>145</v>
      </c>
      <c r="BK121" s="214">
        <f>SUM(BK122:BK124)</f>
        <v>0</v>
      </c>
    </row>
    <row r="122" s="2" customFormat="1" ht="16.5" customHeight="1">
      <c r="A122" s="37"/>
      <c r="B122" s="38"/>
      <c r="C122" s="217" t="s">
        <v>78</v>
      </c>
      <c r="D122" s="217" t="s">
        <v>148</v>
      </c>
      <c r="E122" s="218" t="s">
        <v>950</v>
      </c>
      <c r="F122" s="219" t="s">
        <v>951</v>
      </c>
      <c r="G122" s="220" t="s">
        <v>952</v>
      </c>
      <c r="H122" s="221">
        <v>10</v>
      </c>
      <c r="I122" s="222"/>
      <c r="J122" s="223">
        <f>ROUND(I122*H122,2)</f>
        <v>0</v>
      </c>
      <c r="K122" s="219" t="s">
        <v>1</v>
      </c>
      <c r="L122" s="43"/>
      <c r="M122" s="224" t="s">
        <v>1</v>
      </c>
      <c r="N122" s="225" t="s">
        <v>44</v>
      </c>
      <c r="O122" s="90"/>
      <c r="P122" s="226">
        <f>O122*H122</f>
        <v>0</v>
      </c>
      <c r="Q122" s="226">
        <v>0</v>
      </c>
      <c r="R122" s="226">
        <f>Q122*H122</f>
        <v>0</v>
      </c>
      <c r="S122" s="226">
        <v>0</v>
      </c>
      <c r="T122" s="227">
        <f>S122*H122</f>
        <v>0</v>
      </c>
      <c r="U122" s="37"/>
      <c r="V122" s="37"/>
      <c r="W122" s="37"/>
      <c r="X122" s="37"/>
      <c r="Y122" s="37"/>
      <c r="Z122" s="37"/>
      <c r="AA122" s="37"/>
      <c r="AB122" s="37"/>
      <c r="AC122" s="37"/>
      <c r="AD122" s="37"/>
      <c r="AE122" s="37"/>
      <c r="AR122" s="228" t="s">
        <v>152</v>
      </c>
      <c r="AT122" s="228" t="s">
        <v>148</v>
      </c>
      <c r="AU122" s="228" t="s">
        <v>85</v>
      </c>
      <c r="AY122" s="16" t="s">
        <v>145</v>
      </c>
      <c r="BE122" s="229">
        <f>IF(N122="základní",J122,0)</f>
        <v>0</v>
      </c>
      <c r="BF122" s="229">
        <f>IF(N122="snížená",J122,0)</f>
        <v>0</v>
      </c>
      <c r="BG122" s="229">
        <f>IF(N122="zákl. přenesená",J122,0)</f>
        <v>0</v>
      </c>
      <c r="BH122" s="229">
        <f>IF(N122="sníž. přenesená",J122,0)</f>
        <v>0</v>
      </c>
      <c r="BI122" s="229">
        <f>IF(N122="nulová",J122,0)</f>
        <v>0</v>
      </c>
      <c r="BJ122" s="16" t="s">
        <v>153</v>
      </c>
      <c r="BK122" s="229">
        <f>ROUND(I122*H122,2)</f>
        <v>0</v>
      </c>
      <c r="BL122" s="16" t="s">
        <v>152</v>
      </c>
      <c r="BM122" s="228" t="s">
        <v>152</v>
      </c>
    </row>
    <row r="123" s="2" customFormat="1" ht="16.5" customHeight="1">
      <c r="A123" s="37"/>
      <c r="B123" s="38"/>
      <c r="C123" s="217" t="s">
        <v>78</v>
      </c>
      <c r="D123" s="217" t="s">
        <v>148</v>
      </c>
      <c r="E123" s="218" t="s">
        <v>953</v>
      </c>
      <c r="F123" s="219" t="s">
        <v>954</v>
      </c>
      <c r="G123" s="220" t="s">
        <v>952</v>
      </c>
      <c r="H123" s="221">
        <v>7</v>
      </c>
      <c r="I123" s="222"/>
      <c r="J123" s="223">
        <f>ROUND(I123*H123,2)</f>
        <v>0</v>
      </c>
      <c r="K123" s="219" t="s">
        <v>1</v>
      </c>
      <c r="L123" s="43"/>
      <c r="M123" s="224" t="s">
        <v>1</v>
      </c>
      <c r="N123" s="225" t="s">
        <v>44</v>
      </c>
      <c r="O123" s="90"/>
      <c r="P123" s="226">
        <f>O123*H123</f>
        <v>0</v>
      </c>
      <c r="Q123" s="226">
        <v>0</v>
      </c>
      <c r="R123" s="226">
        <f>Q123*H123</f>
        <v>0</v>
      </c>
      <c r="S123" s="226">
        <v>0</v>
      </c>
      <c r="T123" s="227">
        <f>S123*H123</f>
        <v>0</v>
      </c>
      <c r="U123" s="37"/>
      <c r="V123" s="37"/>
      <c r="W123" s="37"/>
      <c r="X123" s="37"/>
      <c r="Y123" s="37"/>
      <c r="Z123" s="37"/>
      <c r="AA123" s="37"/>
      <c r="AB123" s="37"/>
      <c r="AC123" s="37"/>
      <c r="AD123" s="37"/>
      <c r="AE123" s="37"/>
      <c r="AR123" s="228" t="s">
        <v>152</v>
      </c>
      <c r="AT123" s="228" t="s">
        <v>148</v>
      </c>
      <c r="AU123" s="228" t="s">
        <v>85</v>
      </c>
      <c r="AY123" s="16" t="s">
        <v>145</v>
      </c>
      <c r="BE123" s="229">
        <f>IF(N123="základní",J123,0)</f>
        <v>0</v>
      </c>
      <c r="BF123" s="229">
        <f>IF(N123="snížená",J123,0)</f>
        <v>0</v>
      </c>
      <c r="BG123" s="229">
        <f>IF(N123="zákl. přenesená",J123,0)</f>
        <v>0</v>
      </c>
      <c r="BH123" s="229">
        <f>IF(N123="sníž. přenesená",J123,0)</f>
        <v>0</v>
      </c>
      <c r="BI123" s="229">
        <f>IF(N123="nulová",J123,0)</f>
        <v>0</v>
      </c>
      <c r="BJ123" s="16" t="s">
        <v>153</v>
      </c>
      <c r="BK123" s="229">
        <f>ROUND(I123*H123,2)</f>
        <v>0</v>
      </c>
      <c r="BL123" s="16" t="s">
        <v>152</v>
      </c>
      <c r="BM123" s="228" t="s">
        <v>158</v>
      </c>
    </row>
    <row r="124" s="2" customFormat="1" ht="16.5" customHeight="1">
      <c r="A124" s="37"/>
      <c r="B124" s="38"/>
      <c r="C124" s="217" t="s">
        <v>78</v>
      </c>
      <c r="D124" s="217" t="s">
        <v>148</v>
      </c>
      <c r="E124" s="218" t="s">
        <v>955</v>
      </c>
      <c r="F124" s="219" t="s">
        <v>956</v>
      </c>
      <c r="G124" s="220" t="s">
        <v>952</v>
      </c>
      <c r="H124" s="221">
        <v>15</v>
      </c>
      <c r="I124" s="222"/>
      <c r="J124" s="223">
        <f>ROUND(I124*H124,2)</f>
        <v>0</v>
      </c>
      <c r="K124" s="219" t="s">
        <v>1</v>
      </c>
      <c r="L124" s="43"/>
      <c r="M124" s="224" t="s">
        <v>1</v>
      </c>
      <c r="N124" s="225" t="s">
        <v>44</v>
      </c>
      <c r="O124" s="90"/>
      <c r="P124" s="226">
        <f>O124*H124</f>
        <v>0</v>
      </c>
      <c r="Q124" s="226">
        <v>0</v>
      </c>
      <c r="R124" s="226">
        <f>Q124*H124</f>
        <v>0</v>
      </c>
      <c r="S124" s="226">
        <v>0</v>
      </c>
      <c r="T124" s="227">
        <f>S124*H124</f>
        <v>0</v>
      </c>
      <c r="U124" s="37"/>
      <c r="V124" s="37"/>
      <c r="W124" s="37"/>
      <c r="X124" s="37"/>
      <c r="Y124" s="37"/>
      <c r="Z124" s="37"/>
      <c r="AA124" s="37"/>
      <c r="AB124" s="37"/>
      <c r="AC124" s="37"/>
      <c r="AD124" s="37"/>
      <c r="AE124" s="37"/>
      <c r="AR124" s="228" t="s">
        <v>152</v>
      </c>
      <c r="AT124" s="228" t="s">
        <v>148</v>
      </c>
      <c r="AU124" s="228" t="s">
        <v>85</v>
      </c>
      <c r="AY124" s="16" t="s">
        <v>145</v>
      </c>
      <c r="BE124" s="229">
        <f>IF(N124="základní",J124,0)</f>
        <v>0</v>
      </c>
      <c r="BF124" s="229">
        <f>IF(N124="snížená",J124,0)</f>
        <v>0</v>
      </c>
      <c r="BG124" s="229">
        <f>IF(N124="zákl. přenesená",J124,0)</f>
        <v>0</v>
      </c>
      <c r="BH124" s="229">
        <f>IF(N124="sníž. přenesená",J124,0)</f>
        <v>0</v>
      </c>
      <c r="BI124" s="229">
        <f>IF(N124="nulová",J124,0)</f>
        <v>0</v>
      </c>
      <c r="BJ124" s="16" t="s">
        <v>153</v>
      </c>
      <c r="BK124" s="229">
        <f>ROUND(I124*H124,2)</f>
        <v>0</v>
      </c>
      <c r="BL124" s="16" t="s">
        <v>152</v>
      </c>
      <c r="BM124" s="228" t="s">
        <v>174</v>
      </c>
    </row>
    <row r="125" s="12" customFormat="1" ht="25.92" customHeight="1">
      <c r="A125" s="12"/>
      <c r="B125" s="201"/>
      <c r="C125" s="202"/>
      <c r="D125" s="203" t="s">
        <v>77</v>
      </c>
      <c r="E125" s="204" t="s">
        <v>775</v>
      </c>
      <c r="F125" s="204" t="s">
        <v>957</v>
      </c>
      <c r="G125" s="202"/>
      <c r="H125" s="202"/>
      <c r="I125" s="205"/>
      <c r="J125" s="206">
        <f>BK125</f>
        <v>0</v>
      </c>
      <c r="K125" s="202"/>
      <c r="L125" s="207"/>
      <c r="M125" s="208"/>
      <c r="N125" s="209"/>
      <c r="O125" s="209"/>
      <c r="P125" s="210">
        <f>P126</f>
        <v>0</v>
      </c>
      <c r="Q125" s="209"/>
      <c r="R125" s="210">
        <f>R126</f>
        <v>0</v>
      </c>
      <c r="S125" s="209"/>
      <c r="T125" s="211">
        <f>T126</f>
        <v>0</v>
      </c>
      <c r="U125" s="12"/>
      <c r="V125" s="12"/>
      <c r="W125" s="12"/>
      <c r="X125" s="12"/>
      <c r="Y125" s="12"/>
      <c r="Z125" s="12"/>
      <c r="AA125" s="12"/>
      <c r="AB125" s="12"/>
      <c r="AC125" s="12"/>
      <c r="AD125" s="12"/>
      <c r="AE125" s="12"/>
      <c r="AR125" s="212" t="s">
        <v>85</v>
      </c>
      <c r="AT125" s="213" t="s">
        <v>77</v>
      </c>
      <c r="AU125" s="213" t="s">
        <v>78</v>
      </c>
      <c r="AY125" s="212" t="s">
        <v>145</v>
      </c>
      <c r="BK125" s="214">
        <f>BK126</f>
        <v>0</v>
      </c>
    </row>
    <row r="126" s="2" customFormat="1" ht="16.5" customHeight="1">
      <c r="A126" s="37"/>
      <c r="B126" s="38"/>
      <c r="C126" s="217" t="s">
        <v>78</v>
      </c>
      <c r="D126" s="217" t="s">
        <v>148</v>
      </c>
      <c r="E126" s="218" t="s">
        <v>958</v>
      </c>
      <c r="F126" s="219" t="s">
        <v>752</v>
      </c>
      <c r="G126" s="220" t="s">
        <v>411</v>
      </c>
      <c r="H126" s="268"/>
      <c r="I126" s="222"/>
      <c r="J126" s="223">
        <f>ROUND(I126*H126,2)</f>
        <v>0</v>
      </c>
      <c r="K126" s="219" t="s">
        <v>1</v>
      </c>
      <c r="L126" s="43"/>
      <c r="M126" s="224" t="s">
        <v>1</v>
      </c>
      <c r="N126" s="225" t="s">
        <v>44</v>
      </c>
      <c r="O126" s="90"/>
      <c r="P126" s="226">
        <f>O126*H126</f>
        <v>0</v>
      </c>
      <c r="Q126" s="226">
        <v>0</v>
      </c>
      <c r="R126" s="226">
        <f>Q126*H126</f>
        <v>0</v>
      </c>
      <c r="S126" s="226">
        <v>0</v>
      </c>
      <c r="T126" s="227">
        <f>S126*H126</f>
        <v>0</v>
      </c>
      <c r="U126" s="37"/>
      <c r="V126" s="37"/>
      <c r="W126" s="37"/>
      <c r="X126" s="37"/>
      <c r="Y126" s="37"/>
      <c r="Z126" s="37"/>
      <c r="AA126" s="37"/>
      <c r="AB126" s="37"/>
      <c r="AC126" s="37"/>
      <c r="AD126" s="37"/>
      <c r="AE126" s="37"/>
      <c r="AR126" s="228" t="s">
        <v>152</v>
      </c>
      <c r="AT126" s="228" t="s">
        <v>148</v>
      </c>
      <c r="AU126" s="228" t="s">
        <v>85</v>
      </c>
      <c r="AY126" s="16" t="s">
        <v>145</v>
      </c>
      <c r="BE126" s="229">
        <f>IF(N126="základní",J126,0)</f>
        <v>0</v>
      </c>
      <c r="BF126" s="229">
        <f>IF(N126="snížená",J126,0)</f>
        <v>0</v>
      </c>
      <c r="BG126" s="229">
        <f>IF(N126="zákl. přenesená",J126,0)</f>
        <v>0</v>
      </c>
      <c r="BH126" s="229">
        <f>IF(N126="sníž. přenesená",J126,0)</f>
        <v>0</v>
      </c>
      <c r="BI126" s="229">
        <f>IF(N126="nulová",J126,0)</f>
        <v>0</v>
      </c>
      <c r="BJ126" s="16" t="s">
        <v>153</v>
      </c>
      <c r="BK126" s="229">
        <f>ROUND(I126*H126,2)</f>
        <v>0</v>
      </c>
      <c r="BL126" s="16" t="s">
        <v>152</v>
      </c>
      <c r="BM126" s="228" t="s">
        <v>182</v>
      </c>
    </row>
    <row r="127" s="12" customFormat="1" ht="25.92" customHeight="1">
      <c r="A127" s="12"/>
      <c r="B127" s="201"/>
      <c r="C127" s="202"/>
      <c r="D127" s="203" t="s">
        <v>77</v>
      </c>
      <c r="E127" s="204" t="s">
        <v>785</v>
      </c>
      <c r="F127" s="204" t="s">
        <v>959</v>
      </c>
      <c r="G127" s="202"/>
      <c r="H127" s="202"/>
      <c r="I127" s="205"/>
      <c r="J127" s="206">
        <f>BK127</f>
        <v>0</v>
      </c>
      <c r="K127" s="202"/>
      <c r="L127" s="207"/>
      <c r="M127" s="208"/>
      <c r="N127" s="209"/>
      <c r="O127" s="209"/>
      <c r="P127" s="210">
        <f>P128</f>
        <v>0</v>
      </c>
      <c r="Q127" s="209"/>
      <c r="R127" s="210">
        <f>R128</f>
        <v>0</v>
      </c>
      <c r="S127" s="209"/>
      <c r="T127" s="211">
        <f>T128</f>
        <v>0</v>
      </c>
      <c r="U127" s="12"/>
      <c r="V127" s="12"/>
      <c r="W127" s="12"/>
      <c r="X127" s="12"/>
      <c r="Y127" s="12"/>
      <c r="Z127" s="12"/>
      <c r="AA127" s="12"/>
      <c r="AB127" s="12"/>
      <c r="AC127" s="12"/>
      <c r="AD127" s="12"/>
      <c r="AE127" s="12"/>
      <c r="AR127" s="212" t="s">
        <v>85</v>
      </c>
      <c r="AT127" s="213" t="s">
        <v>77</v>
      </c>
      <c r="AU127" s="213" t="s">
        <v>78</v>
      </c>
      <c r="AY127" s="212" t="s">
        <v>145</v>
      </c>
      <c r="BK127" s="214">
        <f>BK128</f>
        <v>0</v>
      </c>
    </row>
    <row r="128" s="2" customFormat="1" ht="16.5" customHeight="1">
      <c r="A128" s="37"/>
      <c r="B128" s="38"/>
      <c r="C128" s="217" t="s">
        <v>78</v>
      </c>
      <c r="D128" s="217" t="s">
        <v>148</v>
      </c>
      <c r="E128" s="218" t="s">
        <v>960</v>
      </c>
      <c r="F128" s="219" t="s">
        <v>961</v>
      </c>
      <c r="G128" s="220" t="s">
        <v>962</v>
      </c>
      <c r="H128" s="221">
        <v>0.17999999999999999</v>
      </c>
      <c r="I128" s="222"/>
      <c r="J128" s="223">
        <f>ROUND(I128*H128,2)</f>
        <v>0</v>
      </c>
      <c r="K128" s="219" t="s">
        <v>1</v>
      </c>
      <c r="L128" s="43"/>
      <c r="M128" s="269" t="s">
        <v>1</v>
      </c>
      <c r="N128" s="270" t="s">
        <v>44</v>
      </c>
      <c r="O128" s="271"/>
      <c r="P128" s="272">
        <f>O128*H128</f>
        <v>0</v>
      </c>
      <c r="Q128" s="272">
        <v>0</v>
      </c>
      <c r="R128" s="272">
        <f>Q128*H128</f>
        <v>0</v>
      </c>
      <c r="S128" s="272">
        <v>0</v>
      </c>
      <c r="T128" s="273">
        <f>S128*H128</f>
        <v>0</v>
      </c>
      <c r="U128" s="37"/>
      <c r="V128" s="37"/>
      <c r="W128" s="37"/>
      <c r="X128" s="37"/>
      <c r="Y128" s="37"/>
      <c r="Z128" s="37"/>
      <c r="AA128" s="37"/>
      <c r="AB128" s="37"/>
      <c r="AC128" s="37"/>
      <c r="AD128" s="37"/>
      <c r="AE128" s="37"/>
      <c r="AR128" s="228" t="s">
        <v>152</v>
      </c>
      <c r="AT128" s="228" t="s">
        <v>148</v>
      </c>
      <c r="AU128" s="228" t="s">
        <v>85</v>
      </c>
      <c r="AY128" s="16" t="s">
        <v>145</v>
      </c>
      <c r="BE128" s="229">
        <f>IF(N128="základní",J128,0)</f>
        <v>0</v>
      </c>
      <c r="BF128" s="229">
        <f>IF(N128="snížená",J128,0)</f>
        <v>0</v>
      </c>
      <c r="BG128" s="229">
        <f>IF(N128="zákl. přenesená",J128,0)</f>
        <v>0</v>
      </c>
      <c r="BH128" s="229">
        <f>IF(N128="sníž. přenesená",J128,0)</f>
        <v>0</v>
      </c>
      <c r="BI128" s="229">
        <f>IF(N128="nulová",J128,0)</f>
        <v>0</v>
      </c>
      <c r="BJ128" s="16" t="s">
        <v>153</v>
      </c>
      <c r="BK128" s="229">
        <f>ROUND(I128*H128,2)</f>
        <v>0</v>
      </c>
      <c r="BL128" s="16" t="s">
        <v>152</v>
      </c>
      <c r="BM128" s="228" t="s">
        <v>8</v>
      </c>
    </row>
    <row r="129" s="2" customFormat="1" ht="6.96" customHeight="1">
      <c r="A129" s="37"/>
      <c r="B129" s="65"/>
      <c r="C129" s="66"/>
      <c r="D129" s="66"/>
      <c r="E129" s="66"/>
      <c r="F129" s="66"/>
      <c r="G129" s="66"/>
      <c r="H129" s="66"/>
      <c r="I129" s="66"/>
      <c r="J129" s="66"/>
      <c r="K129" s="66"/>
      <c r="L129" s="43"/>
      <c r="M129" s="37"/>
      <c r="O129" s="37"/>
      <c r="P129" s="37"/>
      <c r="Q129" s="37"/>
      <c r="R129" s="37"/>
      <c r="S129" s="37"/>
      <c r="T129" s="37"/>
      <c r="U129" s="37"/>
      <c r="V129" s="37"/>
      <c r="W129" s="37"/>
      <c r="X129" s="37"/>
      <c r="Y129" s="37"/>
      <c r="Z129" s="37"/>
      <c r="AA129" s="37"/>
      <c r="AB129" s="37"/>
      <c r="AC129" s="37"/>
      <c r="AD129" s="37"/>
      <c r="AE129" s="37"/>
    </row>
  </sheetData>
  <sheetProtection sheet="1" autoFilter="0" formatColumns="0" formatRows="0" objects="1" scenarios="1" spinCount="100000" saltValue="zj5y2HffknIgtBTLS+eVoq6C+GeSgvqGhYwpWgZMPEXKffy7XLGNE+tzOEX5tmtcyxpcLTb9/bNcOnGIaGi9VQ==" hashValue="Jo8OooLpUc4CsY2QYTcByQSZ6VLhzXtZbJu4ggH9l8EW8JaVPCD5dcnAWGjVCkgGrg5fDz6xPC/zygGfMk7H5Q==" algorithmName="SHA-512" password="CC35"/>
  <autoFilter ref="C118:K128"/>
  <mergeCells count="9">
    <mergeCell ref="E7:H7"/>
    <mergeCell ref="E9:H9"/>
    <mergeCell ref="E18:H18"/>
    <mergeCell ref="E27:H27"/>
    <mergeCell ref="E85:H85"/>
    <mergeCell ref="E87:H87"/>
    <mergeCell ref="E109:H109"/>
    <mergeCell ref="E111:H11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25" style="1" customWidth="1"/>
    <col min="4" max="4" width="75.83203" style="1" customWidth="1"/>
    <col min="5" max="5" width="13.33203" style="1" customWidth="1"/>
    <col min="6" max="6" width="20" style="1" customWidth="1"/>
    <col min="7" max="7" width="1.667969" style="1" customWidth="1"/>
    <col min="8" max="8" width="8.332031" style="1" customWidth="1"/>
  </cols>
  <sheetData>
    <row r="1" s="1" customFormat="1" ht="11.28" customHeight="1"/>
    <row r="2" s="1" customFormat="1" ht="36.96" customHeight="1"/>
    <row r="3" s="1" customFormat="1" ht="6.96" customHeight="1">
      <c r="B3" s="135"/>
      <c r="C3" s="136"/>
      <c r="D3" s="136"/>
      <c r="E3" s="136"/>
      <c r="F3" s="136"/>
      <c r="G3" s="136"/>
      <c r="H3" s="19"/>
    </row>
    <row r="4" s="1" customFormat="1" ht="24.96" customHeight="1">
      <c r="B4" s="19"/>
      <c r="C4" s="137" t="s">
        <v>963</v>
      </c>
      <c r="H4" s="19"/>
    </row>
    <row r="5" s="1" customFormat="1" ht="12" customHeight="1">
      <c r="B5" s="19"/>
      <c r="C5" s="274" t="s">
        <v>13</v>
      </c>
      <c r="D5" s="146" t="s">
        <v>14</v>
      </c>
      <c r="E5" s="1"/>
      <c r="F5" s="1"/>
      <c r="H5" s="19"/>
    </row>
    <row r="6" s="1" customFormat="1" ht="36.96" customHeight="1">
      <c r="B6" s="19"/>
      <c r="C6" s="275" t="s">
        <v>16</v>
      </c>
      <c r="D6" s="276" t="s">
        <v>17</v>
      </c>
      <c r="E6" s="1"/>
      <c r="F6" s="1"/>
      <c r="H6" s="19"/>
    </row>
    <row r="7" s="1" customFormat="1" ht="16.5" customHeight="1">
      <c r="B7" s="19"/>
      <c r="C7" s="139" t="s">
        <v>22</v>
      </c>
      <c r="D7" s="143" t="str">
        <f>'Rekapitulace stavby'!AN8</f>
        <v>7. 1. 2025</v>
      </c>
      <c r="H7" s="19"/>
    </row>
    <row r="8" s="2" customFormat="1" ht="10.8" customHeight="1">
      <c r="A8" s="37"/>
      <c r="B8" s="43"/>
      <c r="C8" s="37"/>
      <c r="D8" s="37"/>
      <c r="E8" s="37"/>
      <c r="F8" s="37"/>
      <c r="G8" s="37"/>
      <c r="H8" s="43"/>
    </row>
    <row r="9" s="11" customFormat="1" ht="29.28" customHeight="1">
      <c r="A9" s="190"/>
      <c r="B9" s="277"/>
      <c r="C9" s="278" t="s">
        <v>59</v>
      </c>
      <c r="D9" s="279" t="s">
        <v>60</v>
      </c>
      <c r="E9" s="279" t="s">
        <v>132</v>
      </c>
      <c r="F9" s="280" t="s">
        <v>964</v>
      </c>
      <c r="G9" s="190"/>
      <c r="H9" s="277"/>
    </row>
    <row r="10" s="2" customFormat="1" ht="26.4" customHeight="1">
      <c r="A10" s="37"/>
      <c r="B10" s="43"/>
      <c r="C10" s="281" t="s">
        <v>83</v>
      </c>
      <c r="D10" s="281" t="s">
        <v>17</v>
      </c>
      <c r="E10" s="37"/>
      <c r="F10" s="37"/>
      <c r="G10" s="37"/>
      <c r="H10" s="43"/>
    </row>
    <row r="11" s="2" customFormat="1" ht="16.8" customHeight="1">
      <c r="A11" s="37"/>
      <c r="B11" s="43"/>
      <c r="C11" s="282" t="s">
        <v>965</v>
      </c>
      <c r="D11" s="283" t="s">
        <v>966</v>
      </c>
      <c r="E11" s="284" t="s">
        <v>151</v>
      </c>
      <c r="F11" s="285">
        <v>60.979999999999997</v>
      </c>
      <c r="G11" s="37"/>
      <c r="H11" s="43"/>
    </row>
    <row r="12" s="2" customFormat="1" ht="16.8" customHeight="1">
      <c r="A12" s="37"/>
      <c r="B12" s="43"/>
      <c r="C12" s="286" t="s">
        <v>967</v>
      </c>
      <c r="D12" s="37"/>
      <c r="E12" s="37"/>
      <c r="F12" s="37"/>
      <c r="G12" s="37"/>
      <c r="H12" s="43"/>
    </row>
    <row r="13" s="2" customFormat="1" ht="16.8" customHeight="1">
      <c r="A13" s="37"/>
      <c r="B13" s="43"/>
      <c r="C13" s="287" t="s">
        <v>267</v>
      </c>
      <c r="D13" s="287" t="s">
        <v>268</v>
      </c>
      <c r="E13" s="16" t="s">
        <v>151</v>
      </c>
      <c r="F13" s="288">
        <v>58.774999999999999</v>
      </c>
      <c r="G13" s="37"/>
      <c r="H13" s="43"/>
    </row>
    <row r="14" s="2" customFormat="1" ht="16.8" customHeight="1">
      <c r="A14" s="37"/>
      <c r="B14" s="43"/>
      <c r="C14" s="287" t="s">
        <v>271</v>
      </c>
      <c r="D14" s="287" t="s">
        <v>272</v>
      </c>
      <c r="E14" s="16" t="s">
        <v>151</v>
      </c>
      <c r="F14" s="288">
        <v>58.774999999999999</v>
      </c>
      <c r="G14" s="37"/>
      <c r="H14" s="43"/>
    </row>
    <row r="15" s="2" customFormat="1" ht="16.8" customHeight="1">
      <c r="A15" s="37"/>
      <c r="B15" s="43"/>
      <c r="C15" s="287" t="s">
        <v>282</v>
      </c>
      <c r="D15" s="287" t="s">
        <v>283</v>
      </c>
      <c r="E15" s="16" t="s">
        <v>151</v>
      </c>
      <c r="F15" s="288">
        <v>58.774999999999999</v>
      </c>
      <c r="G15" s="37"/>
      <c r="H15" s="43"/>
    </row>
    <row r="16" s="2" customFormat="1" ht="16.8" customHeight="1">
      <c r="A16" s="37"/>
      <c r="B16" s="43"/>
      <c r="C16" s="287" t="s">
        <v>476</v>
      </c>
      <c r="D16" s="287" t="s">
        <v>477</v>
      </c>
      <c r="E16" s="16" t="s">
        <v>151</v>
      </c>
      <c r="F16" s="288">
        <v>58.774999999999999</v>
      </c>
      <c r="G16" s="37"/>
      <c r="H16" s="43"/>
    </row>
    <row r="17" s="2" customFormat="1" ht="16.8" customHeight="1">
      <c r="A17" s="37"/>
      <c r="B17" s="43"/>
      <c r="C17" s="287" t="s">
        <v>609</v>
      </c>
      <c r="D17" s="287" t="s">
        <v>610</v>
      </c>
      <c r="E17" s="16" t="s">
        <v>151</v>
      </c>
      <c r="F17" s="288">
        <v>28.565999999999999</v>
      </c>
      <c r="G17" s="37"/>
      <c r="H17" s="43"/>
    </row>
    <row r="18" s="2" customFormat="1" ht="16.8" customHeight="1">
      <c r="A18" s="37"/>
      <c r="B18" s="43"/>
      <c r="C18" s="282" t="s">
        <v>968</v>
      </c>
      <c r="D18" s="283" t="s">
        <v>969</v>
      </c>
      <c r="E18" s="284" t="s">
        <v>151</v>
      </c>
      <c r="F18" s="285">
        <v>2.8999999999999999</v>
      </c>
      <c r="G18" s="37"/>
      <c r="H18" s="43"/>
    </row>
    <row r="19" s="2" customFormat="1" ht="16.8" customHeight="1">
      <c r="A19" s="37"/>
      <c r="B19" s="43"/>
      <c r="C19" s="286" t="s">
        <v>967</v>
      </c>
      <c r="D19" s="37"/>
      <c r="E19" s="37"/>
      <c r="F19" s="37"/>
      <c r="G19" s="37"/>
      <c r="H19" s="43"/>
    </row>
    <row r="20" s="2" customFormat="1" ht="16.8" customHeight="1">
      <c r="A20" s="37"/>
      <c r="B20" s="43"/>
      <c r="C20" s="287" t="s">
        <v>562</v>
      </c>
      <c r="D20" s="287" t="s">
        <v>563</v>
      </c>
      <c r="E20" s="16" t="s">
        <v>151</v>
      </c>
      <c r="F20" s="288">
        <v>5.9080000000000004</v>
      </c>
      <c r="G20" s="37"/>
      <c r="H20" s="43"/>
    </row>
    <row r="21" s="2" customFormat="1" ht="16.8" customHeight="1">
      <c r="A21" s="37"/>
      <c r="B21" s="43"/>
      <c r="C21" s="287" t="s">
        <v>570</v>
      </c>
      <c r="D21" s="287" t="s">
        <v>571</v>
      </c>
      <c r="E21" s="16" t="s">
        <v>151</v>
      </c>
      <c r="F21" s="288">
        <v>5.9080000000000004</v>
      </c>
      <c r="G21" s="37"/>
      <c r="H21" s="43"/>
    </row>
    <row r="22" s="2" customFormat="1" ht="16.8" customHeight="1">
      <c r="A22" s="37"/>
      <c r="B22" s="43"/>
      <c r="C22" s="287" t="s">
        <v>574</v>
      </c>
      <c r="D22" s="287" t="s">
        <v>575</v>
      </c>
      <c r="E22" s="16" t="s">
        <v>151</v>
      </c>
      <c r="F22" s="288">
        <v>5.9080000000000004</v>
      </c>
      <c r="G22" s="37"/>
      <c r="H22" s="43"/>
    </row>
    <row r="23" s="2" customFormat="1" ht="16.8" customHeight="1">
      <c r="A23" s="37"/>
      <c r="B23" s="43"/>
      <c r="C23" s="287" t="s">
        <v>631</v>
      </c>
      <c r="D23" s="287" t="s">
        <v>632</v>
      </c>
      <c r="E23" s="16" t="s">
        <v>151</v>
      </c>
      <c r="F23" s="288">
        <v>58.774999999999999</v>
      </c>
      <c r="G23" s="37"/>
      <c r="H23" s="43"/>
    </row>
    <row r="24" s="2" customFormat="1">
      <c r="A24" s="37"/>
      <c r="B24" s="43"/>
      <c r="C24" s="287" t="s">
        <v>578</v>
      </c>
      <c r="D24" s="287" t="s">
        <v>579</v>
      </c>
      <c r="E24" s="16" t="s">
        <v>151</v>
      </c>
      <c r="F24" s="288">
        <v>6.4199999999999999</v>
      </c>
      <c r="G24" s="37"/>
      <c r="H24" s="43"/>
    </row>
    <row r="25" s="2" customFormat="1" ht="16.8" customHeight="1">
      <c r="A25" s="37"/>
      <c r="B25" s="43"/>
      <c r="C25" s="282" t="s">
        <v>970</v>
      </c>
      <c r="D25" s="283" t="s">
        <v>971</v>
      </c>
      <c r="E25" s="284" t="s">
        <v>151</v>
      </c>
      <c r="F25" s="285">
        <v>17.34</v>
      </c>
      <c r="G25" s="37"/>
      <c r="H25" s="43"/>
    </row>
    <row r="26" s="2" customFormat="1" ht="16.8" customHeight="1">
      <c r="A26" s="37"/>
      <c r="B26" s="43"/>
      <c r="C26" s="286" t="s">
        <v>967</v>
      </c>
      <c r="D26" s="37"/>
      <c r="E26" s="37"/>
      <c r="F26" s="37"/>
      <c r="G26" s="37"/>
      <c r="H26" s="43"/>
    </row>
    <row r="27" s="2" customFormat="1" ht="16.8" customHeight="1">
      <c r="A27" s="37"/>
      <c r="B27" s="43"/>
      <c r="C27" s="287" t="s">
        <v>179</v>
      </c>
      <c r="D27" s="287" t="s">
        <v>180</v>
      </c>
      <c r="E27" s="16" t="s">
        <v>151</v>
      </c>
      <c r="F27" s="288">
        <v>181.452</v>
      </c>
      <c r="G27" s="37"/>
      <c r="H27" s="43"/>
    </row>
    <row r="28" s="2" customFormat="1" ht="16.8" customHeight="1">
      <c r="A28" s="37"/>
      <c r="B28" s="43"/>
      <c r="C28" s="287" t="s">
        <v>678</v>
      </c>
      <c r="D28" s="287" t="s">
        <v>679</v>
      </c>
      <c r="E28" s="16" t="s">
        <v>151</v>
      </c>
      <c r="F28" s="288">
        <v>29.626999999999999</v>
      </c>
      <c r="G28" s="37"/>
      <c r="H28" s="43"/>
    </row>
    <row r="29" s="2" customFormat="1" ht="16.8" customHeight="1">
      <c r="A29" s="37"/>
      <c r="B29" s="43"/>
      <c r="C29" s="287" t="s">
        <v>712</v>
      </c>
      <c r="D29" s="287" t="s">
        <v>713</v>
      </c>
      <c r="E29" s="16" t="s">
        <v>151</v>
      </c>
      <c r="F29" s="288">
        <v>240.227</v>
      </c>
      <c r="G29" s="37"/>
      <c r="H29" s="43"/>
    </row>
    <row r="30" s="2" customFormat="1">
      <c r="A30" s="37"/>
      <c r="B30" s="43"/>
      <c r="C30" s="287" t="s">
        <v>732</v>
      </c>
      <c r="D30" s="287" t="s">
        <v>733</v>
      </c>
      <c r="E30" s="16" t="s">
        <v>151</v>
      </c>
      <c r="F30" s="288">
        <v>240.227</v>
      </c>
      <c r="G30" s="37"/>
      <c r="H30" s="43"/>
    </row>
    <row r="31" s="2" customFormat="1" ht="16.8" customHeight="1">
      <c r="A31" s="37"/>
      <c r="B31" s="43"/>
      <c r="C31" s="287" t="s">
        <v>736</v>
      </c>
      <c r="D31" s="287" t="s">
        <v>737</v>
      </c>
      <c r="E31" s="16" t="s">
        <v>151</v>
      </c>
      <c r="F31" s="288">
        <v>240.227</v>
      </c>
      <c r="G31" s="37"/>
      <c r="H31" s="43"/>
    </row>
    <row r="32" s="2" customFormat="1" ht="16.8" customHeight="1">
      <c r="A32" s="37"/>
      <c r="B32" s="43"/>
      <c r="C32" s="282" t="s">
        <v>972</v>
      </c>
      <c r="D32" s="283" t="s">
        <v>973</v>
      </c>
      <c r="E32" s="284" t="s">
        <v>151</v>
      </c>
      <c r="F32" s="285">
        <v>81.109999999999999</v>
      </c>
      <c r="G32" s="37"/>
      <c r="H32" s="43"/>
    </row>
    <row r="33" s="2" customFormat="1" ht="16.8" customHeight="1">
      <c r="A33" s="37"/>
      <c r="B33" s="43"/>
      <c r="C33" s="286" t="s">
        <v>967</v>
      </c>
      <c r="D33" s="37"/>
      <c r="E33" s="37"/>
      <c r="F33" s="37"/>
      <c r="G33" s="37"/>
      <c r="H33" s="43"/>
    </row>
    <row r="34" s="2" customFormat="1" ht="16.8" customHeight="1">
      <c r="A34" s="37"/>
      <c r="B34" s="43"/>
      <c r="C34" s="287" t="s">
        <v>164</v>
      </c>
      <c r="D34" s="287" t="s">
        <v>165</v>
      </c>
      <c r="E34" s="16" t="s">
        <v>151</v>
      </c>
      <c r="F34" s="288">
        <v>58.774999999999999</v>
      </c>
      <c r="G34" s="37"/>
      <c r="H34" s="43"/>
    </row>
    <row r="35" s="2" customFormat="1" ht="16.8" customHeight="1">
      <c r="A35" s="37"/>
      <c r="B35" s="43"/>
      <c r="C35" s="287" t="s">
        <v>167</v>
      </c>
      <c r="D35" s="287" t="s">
        <v>168</v>
      </c>
      <c r="E35" s="16" t="s">
        <v>151</v>
      </c>
      <c r="F35" s="288">
        <v>58.774999999999999</v>
      </c>
      <c r="G35" s="37"/>
      <c r="H35" s="43"/>
    </row>
    <row r="36" s="2" customFormat="1" ht="16.8" customHeight="1">
      <c r="A36" s="37"/>
      <c r="B36" s="43"/>
      <c r="C36" s="287" t="s">
        <v>190</v>
      </c>
      <c r="D36" s="287" t="s">
        <v>191</v>
      </c>
      <c r="E36" s="16" t="s">
        <v>151</v>
      </c>
      <c r="F36" s="288">
        <v>58.774999999999999</v>
      </c>
      <c r="G36" s="37"/>
      <c r="H36" s="43"/>
    </row>
    <row r="37" s="2" customFormat="1" ht="16.8" customHeight="1">
      <c r="A37" s="37"/>
      <c r="B37" s="43"/>
      <c r="C37" s="287" t="s">
        <v>194</v>
      </c>
      <c r="D37" s="287" t="s">
        <v>195</v>
      </c>
      <c r="E37" s="16" t="s">
        <v>151</v>
      </c>
      <c r="F37" s="288">
        <v>58.774999999999999</v>
      </c>
      <c r="G37" s="37"/>
      <c r="H37" s="43"/>
    </row>
    <row r="38" s="2" customFormat="1" ht="16.8" customHeight="1">
      <c r="A38" s="37"/>
      <c r="B38" s="43"/>
      <c r="C38" s="287" t="s">
        <v>619</v>
      </c>
      <c r="D38" s="287" t="s">
        <v>620</v>
      </c>
      <c r="E38" s="16" t="s">
        <v>151</v>
      </c>
      <c r="F38" s="288">
        <v>58.774999999999999</v>
      </c>
      <c r="G38" s="37"/>
      <c r="H38" s="43"/>
    </row>
    <row r="39" s="2" customFormat="1" ht="16.8" customHeight="1">
      <c r="A39" s="37"/>
      <c r="B39" s="43"/>
      <c r="C39" s="287" t="s">
        <v>623</v>
      </c>
      <c r="D39" s="287" t="s">
        <v>624</v>
      </c>
      <c r="E39" s="16" t="s">
        <v>151</v>
      </c>
      <c r="F39" s="288">
        <v>58.774999999999999</v>
      </c>
      <c r="G39" s="37"/>
      <c r="H39" s="43"/>
    </row>
    <row r="40" s="2" customFormat="1" ht="16.8" customHeight="1">
      <c r="A40" s="37"/>
      <c r="B40" s="43"/>
      <c r="C40" s="287" t="s">
        <v>631</v>
      </c>
      <c r="D40" s="287" t="s">
        <v>632</v>
      </c>
      <c r="E40" s="16" t="s">
        <v>151</v>
      </c>
      <c r="F40" s="288">
        <v>58.774999999999999</v>
      </c>
      <c r="G40" s="37"/>
      <c r="H40" s="43"/>
    </row>
    <row r="41" s="2" customFormat="1" ht="16.8" customHeight="1">
      <c r="A41" s="37"/>
      <c r="B41" s="43"/>
      <c r="C41" s="287" t="s">
        <v>712</v>
      </c>
      <c r="D41" s="287" t="s">
        <v>713</v>
      </c>
      <c r="E41" s="16" t="s">
        <v>151</v>
      </c>
      <c r="F41" s="288">
        <v>240.227</v>
      </c>
      <c r="G41" s="37"/>
      <c r="H41" s="43"/>
    </row>
    <row r="42" s="2" customFormat="1" ht="16.8" customHeight="1">
      <c r="A42" s="37"/>
      <c r="B42" s="43"/>
      <c r="C42" s="287" t="s">
        <v>716</v>
      </c>
      <c r="D42" s="287" t="s">
        <v>717</v>
      </c>
      <c r="E42" s="16" t="s">
        <v>151</v>
      </c>
      <c r="F42" s="288">
        <v>240.227</v>
      </c>
      <c r="G42" s="37"/>
      <c r="H42" s="43"/>
    </row>
    <row r="43" s="2" customFormat="1">
      <c r="A43" s="37"/>
      <c r="B43" s="43"/>
      <c r="C43" s="287" t="s">
        <v>732</v>
      </c>
      <c r="D43" s="287" t="s">
        <v>733</v>
      </c>
      <c r="E43" s="16" t="s">
        <v>151</v>
      </c>
      <c r="F43" s="288">
        <v>240.227</v>
      </c>
      <c r="G43" s="37"/>
      <c r="H43" s="43"/>
    </row>
    <row r="44" s="2" customFormat="1" ht="16.8" customHeight="1">
      <c r="A44" s="37"/>
      <c r="B44" s="43"/>
      <c r="C44" s="287" t="s">
        <v>736</v>
      </c>
      <c r="D44" s="287" t="s">
        <v>737</v>
      </c>
      <c r="E44" s="16" t="s">
        <v>151</v>
      </c>
      <c r="F44" s="288">
        <v>240.227</v>
      </c>
      <c r="G44" s="37"/>
      <c r="H44" s="43"/>
    </row>
    <row r="45" s="2" customFormat="1" ht="16.8" customHeight="1">
      <c r="A45" s="37"/>
      <c r="B45" s="43"/>
      <c r="C45" s="287" t="s">
        <v>204</v>
      </c>
      <c r="D45" s="287" t="s">
        <v>205</v>
      </c>
      <c r="E45" s="16" t="s">
        <v>151</v>
      </c>
      <c r="F45" s="288">
        <v>58.774999999999999</v>
      </c>
      <c r="G45" s="37"/>
      <c r="H45" s="43"/>
    </row>
    <row r="46" s="2" customFormat="1">
      <c r="A46" s="37"/>
      <c r="B46" s="43"/>
      <c r="C46" s="287" t="s">
        <v>208</v>
      </c>
      <c r="D46" s="287" t="s">
        <v>209</v>
      </c>
      <c r="E46" s="16" t="s">
        <v>210</v>
      </c>
      <c r="F46" s="288">
        <v>1.1699999999999999</v>
      </c>
      <c r="G46" s="37"/>
      <c r="H46" s="43"/>
    </row>
    <row r="47" s="2" customFormat="1" ht="16.8" customHeight="1">
      <c r="A47" s="37"/>
      <c r="B47" s="43"/>
      <c r="C47" s="282" t="s">
        <v>974</v>
      </c>
      <c r="D47" s="283" t="s">
        <v>975</v>
      </c>
      <c r="E47" s="284" t="s">
        <v>151</v>
      </c>
      <c r="F47" s="285">
        <v>189.54499999999999</v>
      </c>
      <c r="G47" s="37"/>
      <c r="H47" s="43"/>
    </row>
    <row r="48" s="2" customFormat="1" ht="16.8" customHeight="1">
      <c r="A48" s="37"/>
      <c r="B48" s="43"/>
      <c r="C48" s="286" t="s">
        <v>967</v>
      </c>
      <c r="D48" s="37"/>
      <c r="E48" s="37"/>
      <c r="F48" s="37"/>
      <c r="G48" s="37"/>
      <c r="H48" s="43"/>
    </row>
    <row r="49" s="2" customFormat="1" ht="16.8" customHeight="1">
      <c r="A49" s="37"/>
      <c r="B49" s="43"/>
      <c r="C49" s="287" t="s">
        <v>175</v>
      </c>
      <c r="D49" s="287" t="s">
        <v>176</v>
      </c>
      <c r="E49" s="16" t="s">
        <v>151</v>
      </c>
      <c r="F49" s="288">
        <v>181.452</v>
      </c>
      <c r="G49" s="37"/>
      <c r="H49" s="43"/>
    </row>
    <row r="50" s="2" customFormat="1" ht="16.8" customHeight="1">
      <c r="A50" s="37"/>
      <c r="B50" s="43"/>
      <c r="C50" s="287" t="s">
        <v>179</v>
      </c>
      <c r="D50" s="287" t="s">
        <v>180</v>
      </c>
      <c r="E50" s="16" t="s">
        <v>151</v>
      </c>
      <c r="F50" s="288">
        <v>181.452</v>
      </c>
      <c r="G50" s="37"/>
      <c r="H50" s="43"/>
    </row>
    <row r="51" s="2" customFormat="1" ht="16.8" customHeight="1">
      <c r="A51" s="37"/>
      <c r="B51" s="43"/>
      <c r="C51" s="287" t="s">
        <v>712</v>
      </c>
      <c r="D51" s="287" t="s">
        <v>713</v>
      </c>
      <c r="E51" s="16" t="s">
        <v>151</v>
      </c>
      <c r="F51" s="288">
        <v>240.227</v>
      </c>
      <c r="G51" s="37"/>
      <c r="H51" s="43"/>
    </row>
    <row r="52" s="2" customFormat="1" ht="16.8" customHeight="1">
      <c r="A52" s="37"/>
      <c r="B52" s="43"/>
      <c r="C52" s="287" t="s">
        <v>716</v>
      </c>
      <c r="D52" s="287" t="s">
        <v>717</v>
      </c>
      <c r="E52" s="16" t="s">
        <v>151</v>
      </c>
      <c r="F52" s="288">
        <v>240.227</v>
      </c>
      <c r="G52" s="37"/>
      <c r="H52" s="43"/>
    </row>
    <row r="53" s="2" customFormat="1">
      <c r="A53" s="37"/>
      <c r="B53" s="43"/>
      <c r="C53" s="287" t="s">
        <v>732</v>
      </c>
      <c r="D53" s="287" t="s">
        <v>733</v>
      </c>
      <c r="E53" s="16" t="s">
        <v>151</v>
      </c>
      <c r="F53" s="288">
        <v>240.227</v>
      </c>
      <c r="G53" s="37"/>
      <c r="H53" s="43"/>
    </row>
    <row r="54" s="2" customFormat="1" ht="16.8" customHeight="1">
      <c r="A54" s="37"/>
      <c r="B54" s="43"/>
      <c r="C54" s="287" t="s">
        <v>736</v>
      </c>
      <c r="D54" s="287" t="s">
        <v>737</v>
      </c>
      <c r="E54" s="16" t="s">
        <v>151</v>
      </c>
      <c r="F54" s="288">
        <v>240.227</v>
      </c>
      <c r="G54" s="37"/>
      <c r="H54" s="43"/>
    </row>
    <row r="55" s="2" customFormat="1" ht="7.44" customHeight="1">
      <c r="A55" s="37"/>
      <c r="B55" s="169"/>
      <c r="C55" s="170"/>
      <c r="D55" s="170"/>
      <c r="E55" s="170"/>
      <c r="F55" s="170"/>
      <c r="G55" s="170"/>
      <c r="H55" s="43"/>
    </row>
    <row r="56" s="2" customFormat="1">
      <c r="A56" s="37"/>
      <c r="B56" s="37"/>
      <c r="C56" s="37"/>
      <c r="D56" s="37"/>
      <c r="E56" s="37"/>
      <c r="F56" s="37"/>
      <c r="G56" s="37"/>
      <c r="H56" s="37"/>
    </row>
  </sheetData>
  <sheetProtection sheet="1" formatColumns="0" formatRows="0" objects="1" scenarios="1" spinCount="100000" saltValue="W5XioGrrecrGmGt804vW4FUoYtXK9auPiNye6a54qo1+weU6BXKjBvtyP/PjDbOlL5r7+yFfxWVJxZz1v85Y1w==" hashValue="YwjmO0+cnaFQ2+1c14+o2RyUQEYxPIeUck4erJkK3JrryNK99awiV4C1xBMYgf3O+rnxp7VMxYNm6MbKL//hJg==" algorithmName="SHA-512" password="CC35"/>
  <mergeCells count="2">
    <mergeCell ref="D5:F5"/>
    <mergeCell ref="D6:F6"/>
  </mergeCells>
  <pageSetup paperSize="9" orientation="portrait" blackAndWhite="1" fitToHeight="0"/>
  <headerFooter>
    <oddFooter>&amp;CStrana &amp;P z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EB17A6720D00F458F7F3E09855E2E40" ma:contentTypeVersion="13" ma:contentTypeDescription="Vytvoří nový dokument" ma:contentTypeScope="" ma:versionID="f7628296c8c6c7ddf637989efa0fe964">
  <xsd:schema xmlns:xsd="http://www.w3.org/2001/XMLSchema" xmlns:xs="http://www.w3.org/2001/XMLSchema" xmlns:p="http://schemas.microsoft.com/office/2006/metadata/properties" xmlns:ns2="172744d7-b7d2-47ac-8879-e5385efed730" xmlns:ns3="193c07b0-bec8-415c-85a1-5a72904ae79e" targetNamespace="http://schemas.microsoft.com/office/2006/metadata/properties" ma:root="true" ma:fieldsID="a25998a609390d2bab007caef9da14ac" ns2:_="" ns3:_="">
    <xsd:import namespace="172744d7-b7d2-47ac-8879-e5385efed730"/>
    <xsd:import namespace="193c07b0-bec8-415c-85a1-5a72904ae7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2744d7-b7d2-47ac-8879-e5385efed7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053d4f19-23b6-45fa-833f-bf57fbe27f6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3c07b0-bec8-415c-85a1-5a72904ae79e" elementFormDefault="qualified">
    <xsd:import namespace="http://schemas.microsoft.com/office/2006/documentManagement/types"/>
    <xsd:import namespace="http://schemas.microsoft.com/office/infopath/2007/PartnerControls"/>
    <xsd:element name="TaxCatchAll" ma:index="14" nillable="true" ma:displayName="Sloupec zachycení celé taxonomie" ma:hidden="true" ma:list="{3806b3bf-83be-4400-a312-e8b3fe9d6985}" ma:internalName="TaxCatchAll" ma:showField="CatchAllData" ma:web="193c07b0-bec8-415c-85a1-5a72904ae7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93c07b0-bec8-415c-85a1-5a72904ae79e" xsi:nil="true"/>
    <lcf76f155ced4ddcb4097134ff3c332f xmlns="172744d7-b7d2-47ac-8879-e5385efed7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5B63EF-F18B-420D-8F8F-CF3388DE6E5A}"/>
</file>

<file path=customXml/itemProps2.xml><?xml version="1.0" encoding="utf-8"?>
<ds:datastoreItem xmlns:ds="http://schemas.openxmlformats.org/officeDocument/2006/customXml" ds:itemID="{7EF53791-B393-4FA7-A179-F6E08EEB9816}"/>
</file>

<file path=customXml/itemProps3.xml><?xml version="1.0" encoding="utf-8"?>
<ds:datastoreItem xmlns:ds="http://schemas.openxmlformats.org/officeDocument/2006/customXml" ds:itemID="{54677B78-9DB4-4E51-8870-95A8B9E73392}"/>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OMIS-KROSS\omis</dc:creator>
  <cp:lastModifiedBy>OMIS-KROSS\omis</cp:lastModifiedBy>
  <dcterms:created xsi:type="dcterms:W3CDTF">2026-02-09T13:09:14Z</dcterms:created>
  <dcterms:modified xsi:type="dcterms:W3CDTF">2026-02-09T13:09:18Z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0x010100AEB17A6720D00F458F7F3E09855E2E40</vt:lpwstr>
  </property>
</Properties>
</file>