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trovcz.sharepoint.com/OMIS/DokumentyInterni/EZAK/2026/2609 Va - Hlavní - zeleň - ZPŘ stavba/1_podklady/"/>
    </mc:Choice>
  </mc:AlternateContent>
  <xr:revisionPtr revIDLastSave="39" documentId="13_ncr:1_{F81B3192-BFC8-4229-91D2-DDB0DEAE96F9}" xr6:coauthVersionLast="47" xr6:coauthVersionMax="47" xr10:uidLastSave="{147951F1-5F7D-4EBF-A48F-316B6E062ED2}"/>
  <bookViews>
    <workbookView xWindow="-120" yWindow="-120" windowWidth="29040" windowHeight="15720" activeTab="1" xr2:uid="{00000000-000D-0000-FFFF-FFFF00000000}"/>
  </bookViews>
  <sheets>
    <sheet name="Rekapitulace" sheetId="5" r:id="rId1"/>
    <sheet name="Položky" sheetId="1" r:id="rId2"/>
  </sheets>
  <externalReferences>
    <externalReference r:id="rId3"/>
    <externalReference r:id="rId4"/>
  </externalReferences>
  <definedNames>
    <definedName name="cisloobjektu" localSheetId="0">'[1]Krycí list'!$A$4</definedName>
    <definedName name="cisloobjektu">'[2]Krycí list'!$A$4</definedName>
    <definedName name="cislostavby" localSheetId="0">'[1]Krycí list'!$A$6</definedName>
    <definedName name="cislostavby">'[2]Krycí list'!$A$6</definedName>
    <definedName name="Datum" localSheetId="0">#REF!</definedName>
    <definedName name="Datum">#REF!</definedName>
    <definedName name="Dil" localSheetId="0">Rekapitulace!$B$10</definedName>
    <definedName name="Dil">#REF!</definedName>
    <definedName name="Dodavka" localSheetId="0">Rekapitulace!#REF!</definedName>
    <definedName name="Dodavka">[2]Rekapitulace!$G$13</definedName>
    <definedName name="Dodavka0" localSheetId="0">[1]Položky!#REF!</definedName>
    <definedName name="Dodavka0">[2]Položky!#REF!</definedName>
    <definedName name="HSV" localSheetId="0">Rekapitulace!$I$23</definedName>
    <definedName name="HSV">[2]Rekapitulace!$E$13</definedName>
    <definedName name="HSV0" localSheetId="0">[1]Položky!#REF!</definedName>
    <definedName name="HSV0">[2]Položky!#REF!</definedName>
    <definedName name="HZS" localSheetId="0">Rekapitulace!#REF!</definedName>
    <definedName name="HZS">[2]Rekapitulace!$I$13</definedName>
    <definedName name="HZS0" localSheetId="0">[1]Položky!#REF!</definedName>
    <definedName name="HZS0">[2]Položky!#REF!</definedName>
    <definedName name="JKSO" localSheetId="0">#REF!</definedName>
    <definedName name="JKSO">#REF!</definedName>
    <definedName name="MJ" localSheetId="0">#REF!</definedName>
    <definedName name="MJ">#REF!</definedName>
    <definedName name="Mont" localSheetId="0">Rekapitulace!#REF!</definedName>
    <definedName name="Mont">[2]Rekapitulace!$H$13</definedName>
    <definedName name="Montaz0" localSheetId="0">[1]Položky!#REF!</definedName>
    <definedName name="Montaz0">[2]Položky!#REF!</definedName>
    <definedName name="NazevDilu" localSheetId="0">Rekapitulace!$C$10</definedName>
    <definedName name="NazevDilu">#REF!</definedName>
    <definedName name="nazevobjektu" localSheetId="0">'[1]Krycí list'!$C$4</definedName>
    <definedName name="nazevobjektu">'[2]Krycí list'!$C$4</definedName>
    <definedName name="nazevstavby" localSheetId="0">'[1]Krycí list'!$C$6</definedName>
    <definedName name="nazevstavby">'[2]Krycí list'!$C$6</definedName>
    <definedName name="_xlnm.Print_Titles" localSheetId="1">Položky!$1:$6</definedName>
    <definedName name="Objednatel" localSheetId="0">#REF!</definedName>
    <definedName name="Objednatel">#REF!</definedName>
    <definedName name="_xlnm.Print_Area" localSheetId="1">Položky!$A$1:$K$278</definedName>
    <definedName name="_xlnm.Print_Area" localSheetId="0">Rekapitulace!$A$1:$I$52</definedName>
    <definedName name="PocetMJ" localSheetId="0">#REF!</definedName>
    <definedName name="PocetMJ">#REF!</definedName>
    <definedName name="Poznamka" localSheetId="0">#REF!</definedName>
    <definedName name="Poznamka">#REF!</definedName>
    <definedName name="Projektant" localSheetId="0">#REF!</definedName>
    <definedName name="Projektant">#REF!</definedName>
    <definedName name="PSV" localSheetId="0">Rekapitulace!#REF!</definedName>
    <definedName name="PSV">[2]Rekapitulace!$F$13</definedName>
    <definedName name="PSV0" localSheetId="0">[1]Položky!#REF!</definedName>
    <definedName name="PSV0">[2]Položky!#REF!</definedName>
    <definedName name="Typ" localSheetId="0">[1]Položky!#REF!</definedName>
    <definedName name="Typ">[2]Položky!#REF!</definedName>
    <definedName name="VRN" localSheetId="0">Rekapitulace!$H$34</definedName>
    <definedName name="VRN">[2]Rekapitulace!$H$20</definedName>
    <definedName name="VRNKc" localSheetId="0">Rekapitulace!#REF!</definedName>
    <definedName name="VRNKc">[2]Rekapitulace!#REF!</definedName>
    <definedName name="VRNnazev" localSheetId="0">Rekapitulace!#REF!</definedName>
    <definedName name="VRNnazev">[2]Rekapitulace!#REF!</definedName>
    <definedName name="VRNproc" localSheetId="0">Rekapitulace!#REF!</definedName>
    <definedName name="VRNproc">[2]Rekapitulace!#REF!</definedName>
    <definedName name="VRNzakl" localSheetId="0">Rekapitulace!#REF!</definedName>
    <definedName name="VRNzakl">[2]Rekapitulace!#REF!</definedName>
    <definedName name="Zakazka" localSheetId="0">#REF!</definedName>
    <definedName name="Zakazka">#REF!</definedName>
    <definedName name="Zaklad22" localSheetId="0">#REF!</definedName>
    <definedName name="Zaklad22">#REF!</definedName>
    <definedName name="Zaklad5" localSheetId="0">#REF!</definedName>
    <definedName name="Zaklad5">#REF!</definedName>
    <definedName name="Zhotovitel" localSheetId="0">#REF!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1" i="1" l="1"/>
  <c r="G151" i="1"/>
  <c r="G103" i="1"/>
  <c r="G97" i="1"/>
  <c r="G251" i="1"/>
  <c r="G249" i="1"/>
  <c r="G247" i="1" l="1"/>
  <c r="G245" i="1"/>
  <c r="G121" i="1" l="1"/>
  <c r="G117" i="1"/>
  <c r="G197" i="1"/>
  <c r="G202" i="1"/>
  <c r="G200" i="1"/>
  <c r="G230" i="1"/>
  <c r="G228" i="1"/>
  <c r="G199" i="1" l="1"/>
  <c r="G206" i="1" l="1"/>
  <c r="G204" i="1"/>
  <c r="G240" i="1"/>
  <c r="G242" i="1"/>
  <c r="G238" i="1"/>
  <c r="G211" i="1" l="1"/>
  <c r="G210" i="1"/>
  <c r="G208" i="1"/>
  <c r="G273" i="1"/>
  <c r="G264" i="1"/>
  <c r="G262" i="1"/>
  <c r="G261" i="1"/>
  <c r="G259" i="1"/>
  <c r="G258" i="1"/>
  <c r="G215" i="1"/>
  <c r="G213" i="1"/>
  <c r="G256" i="1"/>
  <c r="G195" i="1"/>
  <c r="G265" i="1"/>
  <c r="G236" i="1"/>
  <c r="G234" i="1"/>
  <c r="G232" i="1"/>
  <c r="G186" i="1"/>
  <c r="G226" i="1"/>
  <c r="G193" i="1" l="1"/>
  <c r="G192" i="1" l="1"/>
  <c r="G188" i="1"/>
  <c r="G224" i="1"/>
  <c r="G222" i="1"/>
  <c r="G220" i="1"/>
  <c r="G218" i="1"/>
  <c r="G216" i="1"/>
  <c r="G271" i="1"/>
  <c r="G267" i="1"/>
  <c r="G269" i="1"/>
  <c r="G190" i="1" l="1"/>
  <c r="G157" i="1"/>
  <c r="G147" i="1"/>
  <c r="G160" i="1" l="1"/>
  <c r="G118" i="1" l="1"/>
  <c r="G122" i="1"/>
  <c r="G78" i="1" l="1"/>
  <c r="G101" i="1" l="1"/>
  <c r="G29" i="1" l="1"/>
  <c r="G12" i="1"/>
  <c r="C19" i="5" l="1"/>
  <c r="C18" i="5"/>
  <c r="C17" i="5"/>
  <c r="C16" i="5"/>
  <c r="C15" i="5"/>
  <c r="C14" i="5"/>
  <c r="C13" i="5"/>
  <c r="C12" i="5"/>
  <c r="C11" i="5"/>
  <c r="B19" i="5"/>
  <c r="B18" i="5"/>
  <c r="B17" i="5"/>
  <c r="B16" i="5"/>
  <c r="B15" i="5"/>
  <c r="B14" i="5"/>
  <c r="B13" i="5"/>
  <c r="B12" i="5"/>
  <c r="A11" i="5"/>
  <c r="K14" i="1"/>
  <c r="I14" i="1"/>
  <c r="K19" i="1"/>
  <c r="I19" i="1"/>
  <c r="K24" i="1"/>
  <c r="I24" i="1"/>
  <c r="K36" i="1"/>
  <c r="I36" i="1"/>
  <c r="K55" i="1"/>
  <c r="I55" i="1"/>
  <c r="K63" i="1"/>
  <c r="I63" i="1"/>
  <c r="K275" i="1"/>
  <c r="K278" i="1"/>
  <c r="I278" i="1"/>
  <c r="C275" i="1"/>
  <c r="C278" i="1"/>
  <c r="C63" i="1"/>
  <c r="C14" i="1"/>
  <c r="C19" i="1"/>
  <c r="C24" i="1"/>
  <c r="C36" i="1"/>
  <c r="C55" i="1"/>
  <c r="C4" i="1"/>
  <c r="I39" i="5"/>
  <c r="C3" i="5"/>
  <c r="I40" i="5" l="1"/>
  <c r="I41" i="5" s="1"/>
  <c r="G28" i="1" l="1"/>
  <c r="G91" i="1" l="1"/>
  <c r="G90" i="1"/>
  <c r="G87" i="1"/>
  <c r="G34" i="1" l="1"/>
  <c r="I135" i="1" l="1"/>
  <c r="G21" i="1" l="1"/>
  <c r="G24" i="1" l="1"/>
  <c r="I14" i="5" s="1"/>
  <c r="G129" i="1"/>
  <c r="G53" i="1" l="1"/>
  <c r="G51" i="1"/>
  <c r="G47" i="1"/>
  <c r="G49" i="1"/>
  <c r="G44" i="1"/>
  <c r="G105" i="1" l="1"/>
  <c r="G61" i="1"/>
  <c r="G99" i="1" l="1"/>
  <c r="G119" i="1"/>
  <c r="G115" i="1"/>
  <c r="G32" i="1"/>
  <c r="G75" i="1"/>
  <c r="G71" i="1"/>
  <c r="G74" i="1"/>
  <c r="G73" i="1"/>
  <c r="G172" i="1"/>
  <c r="G67" i="1" l="1"/>
  <c r="G113" i="1"/>
  <c r="G109" i="1"/>
  <c r="G95" i="1"/>
  <c r="G98" i="1"/>
  <c r="G92" i="1"/>
  <c r="G94" i="1" l="1"/>
  <c r="G62" i="1" l="1"/>
  <c r="G175" i="1"/>
  <c r="G169" i="1"/>
  <c r="G168" i="1"/>
  <c r="G166" i="1"/>
  <c r="G164" i="1"/>
  <c r="G162" i="1"/>
  <c r="G144" i="1"/>
  <c r="G176" i="1" l="1"/>
  <c r="G80" i="1"/>
  <c r="G159" i="1"/>
  <c r="G138" i="1"/>
  <c r="G124" i="1"/>
  <c r="I139" i="1" l="1"/>
  <c r="I275" i="1" s="1"/>
  <c r="G132" i="1"/>
  <c r="G277" i="1" l="1"/>
  <c r="G278" i="1" s="1"/>
  <c r="I19" i="5" s="1"/>
  <c r="G141" i="1"/>
  <c r="G65" i="1" l="1"/>
  <c r="G42" i="1"/>
  <c r="G26" i="1"/>
  <c r="G9" i="1" l="1"/>
  <c r="G14" i="1" l="1"/>
  <c r="I12" i="5" s="1"/>
  <c r="G16" i="1"/>
  <c r="G19" i="1" l="1"/>
  <c r="I13" i="5" s="1"/>
  <c r="G59" i="1" l="1"/>
  <c r="G155" i="1" l="1"/>
  <c r="G57" i="1" l="1"/>
  <c r="G63" i="1" s="1"/>
  <c r="G111" i="1"/>
  <c r="G145" i="1" l="1"/>
  <c r="G127" i="1"/>
  <c r="G30" i="1"/>
  <c r="G152" i="1" l="1"/>
  <c r="G149" i="1"/>
  <c r="G36" i="1"/>
  <c r="I15" i="5" l="1"/>
  <c r="G143" i="1"/>
  <c r="G130" i="1"/>
  <c r="G183" i="1" l="1"/>
  <c r="G181" i="1"/>
  <c r="G107" i="1"/>
  <c r="G139" i="1"/>
  <c r="G135" i="1"/>
  <c r="G134" i="1"/>
  <c r="G126" i="1"/>
  <c r="G77" i="1"/>
  <c r="G174" i="1"/>
  <c r="G178" i="1"/>
  <c r="G253" i="1"/>
  <c r="G82" i="1"/>
  <c r="G83" i="1"/>
  <c r="G85" i="1"/>
  <c r="G88" i="1"/>
  <c r="G255" i="1"/>
  <c r="G153" i="1" l="1"/>
  <c r="G180" i="1"/>
  <c r="G136" i="1"/>
  <c r="G275" i="1" l="1"/>
  <c r="I18" i="5" s="1"/>
  <c r="G38" i="1"/>
  <c r="G55" i="1" s="1"/>
  <c r="I16" i="5" l="1"/>
  <c r="I17" i="5"/>
  <c r="I23" i="5" l="1"/>
  <c r="G32" i="5" s="1"/>
  <c r="I32" i="5" s="1"/>
  <c r="G27" i="5" l="1"/>
  <c r="I27" i="5" s="1"/>
  <c r="G31" i="5"/>
  <c r="I31" i="5" s="1"/>
  <c r="G33" i="5"/>
  <c r="I33" i="5" s="1"/>
  <c r="G29" i="5"/>
  <c r="I29" i="5" s="1"/>
  <c r="G28" i="5"/>
  <c r="I28" i="5" s="1"/>
  <c r="G30" i="5"/>
  <c r="I30" i="5" s="1"/>
  <c r="H34" i="5" l="1"/>
  <c r="I37" i="5" s="1"/>
  <c r="I42" i="5" s="1"/>
  <c r="I43" i="5" s="1"/>
  <c r="I44" i="5" s="1"/>
</calcChain>
</file>

<file path=xl/sharedStrings.xml><?xml version="1.0" encoding="utf-8"?>
<sst xmlns="http://schemas.openxmlformats.org/spreadsheetml/2006/main" count="507" uniqueCount="255">
  <si>
    <t>P.č.</t>
  </si>
  <si>
    <t>Číslo položky</t>
  </si>
  <si>
    <t>m2</t>
  </si>
  <si>
    <t>t</t>
  </si>
  <si>
    <t>ks</t>
  </si>
  <si>
    <t>m3</t>
  </si>
  <si>
    <t>l</t>
  </si>
  <si>
    <t>Cererit</t>
  </si>
  <si>
    <t>Název položky</t>
  </si>
  <si>
    <t>MJ</t>
  </si>
  <si>
    <t>hmotnost / MJ</t>
  </si>
  <si>
    <t>hmotnost celk.(t)</t>
  </si>
  <si>
    <t>demhmot / MJ</t>
  </si>
  <si>
    <t>demhmot celk.(t)</t>
  </si>
  <si>
    <t>Díl:</t>
  </si>
  <si>
    <t>Povrchové úpravy terénu</t>
  </si>
  <si>
    <t>Celkem za</t>
  </si>
  <si>
    <t>Stavba :</t>
  </si>
  <si>
    <t>Objekt :</t>
  </si>
  <si>
    <t>Vypracoval</t>
  </si>
  <si>
    <t>Za zhotovitele</t>
  </si>
  <si>
    <t>Jméno :</t>
  </si>
  <si>
    <t>Datum :</t>
  </si>
  <si>
    <t>Podpis:</t>
  </si>
  <si>
    <t>Základ pro DPH</t>
  </si>
  <si>
    <t>%  činí :</t>
  </si>
  <si>
    <t>DPH</t>
  </si>
  <si>
    <t>CENA ZA OBJEKT CELKEM</t>
  </si>
  <si>
    <t>Poznámka :</t>
  </si>
  <si>
    <t>Stavební díl</t>
  </si>
  <si>
    <t>Dodávka</t>
  </si>
  <si>
    <t>VEDLEJŠÍ ROZPOČTOVÉ  NÁKLADY</t>
  </si>
  <si>
    <t>Název VRN</t>
  </si>
  <si>
    <t>%</t>
  </si>
  <si>
    <t>Základna</t>
  </si>
  <si>
    <t>CELKEM VRN</t>
  </si>
  <si>
    <t>Založení veg. nosné vrstvy pro trávník, založení trávníku</t>
  </si>
  <si>
    <t>Keř s balem o průměru 10 - 20 cm</t>
  </si>
  <si>
    <t>Trvalka kontejner 9cm</t>
  </si>
  <si>
    <t>Zařízení staveniště</t>
  </si>
  <si>
    <t>Ostatní</t>
  </si>
  <si>
    <t>Mulčovací kůra vč. dopravy</t>
  </si>
  <si>
    <t>množství</t>
  </si>
  <si>
    <t>cena / MJ</t>
  </si>
  <si>
    <t>celkem (Kč)</t>
  </si>
  <si>
    <t>m</t>
  </si>
  <si>
    <t>Přesuny hmot a suti</t>
  </si>
  <si>
    <t>kg</t>
  </si>
  <si>
    <t>Kompost vč. dopravy</t>
  </si>
  <si>
    <t>Chemické odplevelení před založením kultury postřikem na široko v rovině a svahu do 1:5 ručně</t>
  </si>
  <si>
    <t>Sejmutí ornice plochy do 100 m2 tl vrstvy do 200 mm strojně</t>
  </si>
  <si>
    <t>Sejmutí ornice tl vrstvy do 200 mm ručně</t>
  </si>
  <si>
    <t>Úprava pláně v hornině třídy těžitelnosti I skupiny 1 až 3 bez zhutnění strojně</t>
  </si>
  <si>
    <t>Rozprostření ornice tl vrstvy do 200 mm pl do 100 m2 v rovině nebo ve svahu do 1:5 strojně</t>
  </si>
  <si>
    <t>Cena neobs. v ceníku</t>
  </si>
  <si>
    <t>Vodorovné přemístění přes 9 000 do 10000 m výkopku/sypaniny z horniny třídy těžitelnosti I skupiny 1 až 3</t>
  </si>
  <si>
    <t>Příplatek k vodorovnému přemístění výkopku/sypaniny z horniny třídy těžitelnosti I skupiny 1 až 3 ZKD 1000 m přes 10000 m</t>
  </si>
  <si>
    <t>Hnojení půdy vitahumem, kompostem nebo chlévskou mrvou v rovině a svahu do 1:5</t>
  </si>
  <si>
    <t>Obdělání půdy frézováním v rovině a svahu do 1:5</t>
  </si>
  <si>
    <t>Obdělání půdy rytím starého trávníku v rovině a svahu do 1:5 - 5% plochy</t>
  </si>
  <si>
    <t>Obdělání půdy frézováním v rovině a svahu do 1:5 - jen budoucí trávník, 95% plochy</t>
  </si>
  <si>
    <t>Odstranění kamene sebráním a naložením na dopravní prostředek hmotnosti jednotlivě do 15 kg</t>
  </si>
  <si>
    <t>Substrát pro výsadbu stromořadí - spodní vč. dopravy</t>
  </si>
  <si>
    <t>Substrát pro výsadbu stromořadí - vrchní vč. dopravy</t>
  </si>
  <si>
    <t>Hloubení jam pro výsadbu dřevin strojně v rovině nebo ve svahu do 1:5 obj jamky přes 2 do 3 m3</t>
  </si>
  <si>
    <t>Výsadba dřeviny s balem D přes 0,6 do 0,8 m do jamky se zalitím ve svahu přes 1:5 do 1:2</t>
  </si>
  <si>
    <t>Ukotvení kmene dřevin třemi kůly D do 0,1 m dl přes 2 do 3 m</t>
  </si>
  <si>
    <t>Zhotovení závlahové mísy dřevin D přes 1,0 m v rovině nebo na svahu do 1:5</t>
  </si>
  <si>
    <t>Kotevní set - doplňky (příčky, PP popruh, spojmat)</t>
  </si>
  <si>
    <t>Kůl vyvazovací dřevěný impregnovaný D 6cm dl 2,5m vč. dopravy</t>
  </si>
  <si>
    <t>Ošetřování vysazených dřevin soliterních v rovině a svahu do 1:5 - 5 krát</t>
  </si>
  <si>
    <t>Řez po výsadbě/výchovný řez</t>
  </si>
  <si>
    <t>Mulčování rostlin kůrou tl do 0,1 m v rovině a svahu do 1:5</t>
  </si>
  <si>
    <t>Dovoz vody pro zálivku rostlin za vzdálenost do 1000 m</t>
  </si>
  <si>
    <t>voda pitná pro ostatní odběratele</t>
  </si>
  <si>
    <t>Silvamix Forte - 100 g na rostl.</t>
  </si>
  <si>
    <t>Hnojení půdy umělým hnojivem k jednotlivým rostlinám v rovině a svahu do 1:5</t>
  </si>
  <si>
    <t>Hnojení půdy umělým hnojivem na široko v rovině a svahu do 1:5</t>
  </si>
  <si>
    <t>Chemické odplevelení po založení kultury postřikem na široko v rovině a svahu do 1:5 ručně</t>
  </si>
  <si>
    <t>Založení parterového trávníku výsevem pl do 1000 m2 v rovině a ve svahu do 1:5</t>
  </si>
  <si>
    <t>Pokosení trávníku parterového pl do 1000 m2 s odvozem do 20 km v rovině a svahu do 1:5 - 3krát</t>
  </si>
  <si>
    <t>Obdělání půdy hrabáním v rovině a svahu do 1:5</t>
  </si>
  <si>
    <t>Založení záhonu v rovině a svahu do 1:5 zemina tř 1 a 2</t>
  </si>
  <si>
    <t>Hloubení jamek bez výměny půdy zeminy tř 1 až 4 obj přes 0,005 do 0,01 m3 v rovině a svahu do 1:5</t>
  </si>
  <si>
    <t>Výsadba květin krytokořenných průměru kontejneru přes 80 do 120 mm</t>
  </si>
  <si>
    <t>Výsadba dřeviny s balem D přes 0,1 do 0,2 m do jamky se zalitím v rovině a svahu do 1:5</t>
  </si>
  <si>
    <t>Ošetřování vysazených dřevin ve skupinách v rovině a svahu do 1:5</t>
  </si>
  <si>
    <t>Zalití rostlin vodou plocha do 20 m2 - 10 krát</t>
  </si>
  <si>
    <t>Vytyčení výsadeb zapojených nebo v záhonu pl přes 10 do 100 m2 s rozmístěním rostlin ve sponu</t>
  </si>
  <si>
    <t>Mulčování záhonů kačírkem tl vrstvy přes 0,02 do 0,05 m v rovině a svahu do 1:5</t>
  </si>
  <si>
    <t>Substrát zahradnický pro trávníky VL (kvalita viz dokum. D.1.1) vč. dopravy</t>
  </si>
  <si>
    <t>VEGETAČNÍ ÚPRAVY HLAVNÍ ULICE V OSTROVĚ</t>
  </si>
  <si>
    <t>Zemní práce</t>
  </si>
  <si>
    <t>Přípravné a přidružené práce</t>
  </si>
  <si>
    <t>Sejmutí ornice a lesní půdy</t>
  </si>
  <si>
    <t>Úpravy pláně</t>
  </si>
  <si>
    <t>Vodorovné přemístění výkopku</t>
  </si>
  <si>
    <t>Herbicid totální systémový neselektivní</t>
  </si>
  <si>
    <t>Poplatek za předání odpadu osobě oprávněné k nakládání - biologicky rozložitelný odpad</t>
  </si>
  <si>
    <t>Příplatek k vodorovnému přemístění výkopku z horniny třídy těžitelnosti I skupiny 1 až 3 stavebním kolečkem za každých dalších 10 m</t>
  </si>
  <si>
    <t>Silvamix Forte - 10 g na rostl.</t>
  </si>
  <si>
    <t>Voda pitná pro ostatní odběratele</t>
  </si>
  <si>
    <t>Zásyp jam, šachet rýh nebo kolem objektů sypaninou se zhutněním</t>
  </si>
  <si>
    <t>Zásypy</t>
  </si>
  <si>
    <t>Kačírek bílý (kaznějovský) - směs frakcí 8/16 a 16/32 v poměru 1:1, vrstva 5cm a vč. dopravy</t>
  </si>
  <si>
    <t>Zalití rostlin vodou plocha přes 20 m2 - 10 krát</t>
  </si>
  <si>
    <t>Ruční přesun hmot pro sadovnické a krajinářské úpravy do 100 m</t>
  </si>
  <si>
    <t>Poplatek za předání nebezpečného odpadu osobě oprávněné k nakládání - zemina a kamení obsahující nebezpečné látky, vč. laboratorního rozboru</t>
  </si>
  <si>
    <t>Objekt:</t>
  </si>
  <si>
    <t>Cen. soustava</t>
  </si>
  <si>
    <t>ÚRS</t>
  </si>
  <si>
    <t>Cenová úroveň:</t>
  </si>
  <si>
    <t xml:space="preserve">REKAPITULACE  </t>
  </si>
  <si>
    <t>Ceník</t>
  </si>
  <si>
    <t>Díl č.</t>
  </si>
  <si>
    <t>Cena (Kč bez DPH)</t>
  </si>
  <si>
    <t>CELKEM  TECHNICKÉ A TECHNOLOGICKÉ ZAŘÍZENÍ</t>
  </si>
  <si>
    <t>CELKEM</t>
  </si>
  <si>
    <t>CELKEM Kč bez DPH</t>
  </si>
  <si>
    <t>Hloubení nezapažených rýh šířky do 2000 mm v soudržných horninách třídy těžitelnosti I skupiny 3 ručně</t>
  </si>
  <si>
    <t>Hloubení rýh</t>
  </si>
  <si>
    <t>Rozprostření ornice tl vrstvy přes 300 do 400 mm pl do 100 m2 v rovině nebo ve svahu do 1:5 strojně</t>
  </si>
  <si>
    <t>Substrát zahradnický pro záhony růží (kvalita viz dokum. D.1.1) vč. dopravy</t>
  </si>
  <si>
    <t>Substrát zahradnický pro záhony levandulí a ost. trvalek (kvalita viz dokum. D.1.1) vč. dopravy</t>
  </si>
  <si>
    <t>Lavandula angustifolia ´Felice´</t>
  </si>
  <si>
    <t>Jámy 1,94*1,94*hl.0,7</t>
  </si>
  <si>
    <t>Hloubení jamek bez výměny půdy zeminy skupiny 1 až 4 obj přes 0,01 do 0,02 m3 v rovině a svahu do 1:5</t>
  </si>
  <si>
    <t>Geodetické práce</t>
  </si>
  <si>
    <t>Příprava staveniště</t>
  </si>
  <si>
    <t>Kompletační a koordinační činnost</t>
  </si>
  <si>
    <t>Mimostaveništní doprava</t>
  </si>
  <si>
    <t>Silniční provoz</t>
  </si>
  <si>
    <t>Herbicid systémový selektivní na dvouděložné plevele v trávníku</t>
  </si>
  <si>
    <t>Vytyčení výsadeb s rozmístěním solitérních rostlin přes 10 do 50 kusů</t>
  </si>
  <si>
    <t xml:space="preserve">Rosa ´Sonny Rose´, vel. 10-15 cm </t>
  </si>
  <si>
    <t xml:space="preserve">Rosa ´Knirps´, vel. 15-20 cm </t>
  </si>
  <si>
    <t xml:space="preserve">15-20 </t>
  </si>
  <si>
    <t>Založení veg. nosné vrstvy pro keřové a trvalkové a sezónní záhony, výsadby</t>
  </si>
  <si>
    <t>Pozn. z ÚRS: 3561. a) objem manipulace s výkopkem se určuje v rostlém stavu horniny; koeficient 1,1 stanoven jako rezerva pro nepřesnosti výkopu (stanovené rozměry budou vyžadovány jako minimální)</t>
  </si>
  <si>
    <t>Osivo (VV3/1 - Šlechtitelská stanice Větrov)</t>
  </si>
  <si>
    <t>23*2,8*0,16</t>
  </si>
  <si>
    <t>Amelanchier arborea ´Robin Hill´, zemní bal, 14/16, nasazení korun sazenic stromů ve výšce 2,5m nad povrchem terénu, možno vysadit vhodně zapěstované sazenice s nasazením koruny ve výšce 2,2m nad povrchem terénu a posléze na stanovišti zapěstovat nasazení koruny ve výšce 2,5m</t>
  </si>
  <si>
    <t>Vyhrabání trávníku souvislé pl do 1000 m2 v rovině a svahu do 1:5</t>
  </si>
  <si>
    <t>Shrabání listí bez pokryvných rostlin vrstvy do 50 mm pl do 1000 m2 v rovině a svahu do 1:5</t>
  </si>
  <si>
    <t>Shrabání listí s pokryvnými rostlinami vrstvy do 50 mm pl do 1000 m2 v rovině a svahu do 1:5</t>
  </si>
  <si>
    <t>Řez růží mnohokvětých</t>
  </si>
  <si>
    <t>Řez stromů netrnitých průklestem D koruny do 2 m</t>
  </si>
  <si>
    <t>Řez trvalek ve vegetačním období v rovině nebo ve svahu do 1:5 jarní řez</t>
  </si>
  <si>
    <t>Řez trvalek ve vegetačním období v rovině nebo ve svahu do 1:5 odstranění odkvetlých květenství plošně</t>
  </si>
  <si>
    <t>Znovuuvázání dřeviny ke kůlům</t>
  </si>
  <si>
    <t>Řez výchovný</t>
  </si>
  <si>
    <t>Vypletí záhonu květin s naložením a odvozem odpadu do 20 km v rovině a svahu do 1:5</t>
  </si>
  <si>
    <t>Vypletí záhonu růží s naložením a odvozem odpadu do 20 km v rovině a svahu do 1:5</t>
  </si>
  <si>
    <t>Vypletí záhonu dřevin solitérních s naložením a odvozem odpadu do 20 km v rovině a svahu do 1:5</t>
  </si>
  <si>
    <t>Odstranění přerostlého drnu u cest a záhonů s naložením a odvozem odpadu do 20 km</t>
  </si>
  <si>
    <t>Rozvojová a udržovací péče - stromy</t>
  </si>
  <si>
    <t>Rozvojová a udržovací péče - trávník</t>
  </si>
  <si>
    <t>Rozvojová a udržovací péče - keře a trvalky</t>
  </si>
  <si>
    <t>Kompletní trávníkové hnojivo jarní s pomalým (dvou- až tříměsíčním) uvolňováním živin</t>
  </si>
  <si>
    <t>Kompletní trávníkové hnojivo letní s pomalým (dvou- až tříměsíčním) uvolňováním živin</t>
  </si>
  <si>
    <t>Kompletní trávníkové hnojivo podzimní s pomalým (dvou- až tříměsíčním) uvolňováním živin</t>
  </si>
  <si>
    <t>Zalití rostlin vodou plocha do 20 m2</t>
  </si>
  <si>
    <t>Hnojivo komplexní s rovnoměrným (5-6 měsíců) uvolňováním živin</t>
  </si>
  <si>
    <t>Pokosení trávníku parterového pl do 1000 m2 s odvozem do 20 km v rovině a svahu do 1:5</t>
  </si>
  <si>
    <r>
      <t xml:space="preserve">Substrát zahradnický pro trávníky VL - </t>
    </r>
    <r>
      <rPr>
        <i/>
        <u/>
        <sz val="10"/>
        <rFont val="Arial CE"/>
        <family val="2"/>
        <charset val="238"/>
      </rPr>
      <t>bez zárodků plevele</t>
    </r>
    <r>
      <rPr>
        <i/>
        <sz val="10"/>
        <rFont val="Arial CE"/>
        <family val="2"/>
        <charset val="238"/>
      </rPr>
      <t xml:space="preserve"> (ev. možno směs pro topdressing), vč. dopravy</t>
    </r>
  </si>
  <si>
    <t>Položkový výkaz výměr</t>
  </si>
  <si>
    <t>D.1.1. TERÉNNÍ A SADOVÉ ÚPRAVY - II. FÁZE - ČÁST: MS1 a MS3</t>
  </si>
  <si>
    <t xml:space="preserve"> leden 2026</t>
  </si>
  <si>
    <t>Stromy, v OP inženýrských sítích  60+40</t>
  </si>
  <si>
    <t>Stromy, jámy mimo OP inženýrských sítí: 2*2*38</t>
  </si>
  <si>
    <t>Záhony, v OP inženýrských sítí: 100*0,2</t>
  </si>
  <si>
    <t>Jámy stromů hloubené strojně 2*2*0,7*38</t>
  </si>
  <si>
    <t>Záhony: růže 60 + trvalky 40</t>
  </si>
  <si>
    <t>Doplnění na zarovnání ploch trávníku: 352+496+68+401+643</t>
  </si>
  <si>
    <t>1960*0,02</t>
  </si>
  <si>
    <t>V kombinaci s doplněním ornice na zarovnání ploch trávníku - PRECIZNÍ urovnání: 1960</t>
  </si>
  <si>
    <t>Zemina ze záhonů: (60*0,2*1,1)+(40*0,2*1,1)</t>
  </si>
  <si>
    <t>Zemina z hloubení jamek pro stromy: 38*2*2*0,7*1,1</t>
  </si>
  <si>
    <t>139*30</t>
  </si>
  <si>
    <t>Zemina ze záhonů: (60*0,2*1,1)+(40*0,2*1,1)*1,8</t>
  </si>
  <si>
    <t>Zemina z hloubení jamek pro stromy: (38*2*2*0,6*1,1)*1,8</t>
  </si>
  <si>
    <t>Kámen sebráním: 1960*0,0005*4</t>
  </si>
  <si>
    <t xml:space="preserve">Kámen sebráním: 1960*0,0005 </t>
  </si>
  <si>
    <t>Kámen sebráním: 1960*0,0005*30</t>
  </si>
  <si>
    <t>0,98*1,8</t>
  </si>
  <si>
    <t>1960*0,00006</t>
  </si>
  <si>
    <t xml:space="preserve">Doplnění zeminy nebo substrátu na travnatých plochách tl do 50 mm rovina v rovinně a svahu do 1:5  </t>
  </si>
  <si>
    <t>1960+100+152</t>
  </si>
  <si>
    <t>2212/10000*4,7</t>
  </si>
  <si>
    <t>Záhony: 100*0,01</t>
  </si>
  <si>
    <t>100*0,0005</t>
  </si>
  <si>
    <t>Záhony: 100</t>
  </si>
  <si>
    <t>100/10000*4,7</t>
  </si>
  <si>
    <t>36+36, jámy 0,2*0,2*0,35</t>
  </si>
  <si>
    <t>(486+72)*0,00001*1</t>
  </si>
  <si>
    <t>(486+72)*0,008</t>
  </si>
  <si>
    <t>30+30</t>
  </si>
  <si>
    <t>60*0,1</t>
  </si>
  <si>
    <t>40*0,05</t>
  </si>
  <si>
    <t>60+40</t>
  </si>
  <si>
    <t>40*5</t>
  </si>
  <si>
    <t>60*5</t>
  </si>
  <si>
    <t>(60*0,0002*5)+(40*0,0002*5)</t>
  </si>
  <si>
    <t>40*0,01*10</t>
  </si>
  <si>
    <t>60*0,01*10</t>
  </si>
  <si>
    <t>38*0,00001*10</t>
  </si>
  <si>
    <t>38*2,65*1,1*0,4</t>
  </si>
  <si>
    <t>38*2,65*1,1*0,3</t>
  </si>
  <si>
    <t>38*3</t>
  </si>
  <si>
    <t>Zřízení ochranného nátěru kmene stromu nad 2m obvodu do 180mm</t>
  </si>
  <si>
    <t>Ochranný nátěr kmene stromu</t>
  </si>
  <si>
    <t>0,168*38</t>
  </si>
  <si>
    <t>38*3,14*0,6*0,6</t>
  </si>
  <si>
    <t>38*0,1</t>
  </si>
  <si>
    <t xml:space="preserve">Zalití rostlin vodou plocha do 20 m2 </t>
  </si>
  <si>
    <t>38*5</t>
  </si>
  <si>
    <t>38*0,002*5</t>
  </si>
  <si>
    <t>38*0,1*10</t>
  </si>
  <si>
    <t>1960*0,05</t>
  </si>
  <si>
    <t>Plošná úprava terénu s urovnání povrchu bez doplnění ornice při nerovnostech terénu od +- 100 do +- 150mm v rovině nebo na svahu do 1:5</t>
  </si>
  <si>
    <t>1960*0,0005</t>
  </si>
  <si>
    <t>1960/10000*4,7</t>
  </si>
  <si>
    <t>1960*0,00003</t>
  </si>
  <si>
    <t>1960*0,03</t>
  </si>
  <si>
    <t>38*2</t>
  </si>
  <si>
    <t>38*0,168</t>
  </si>
  <si>
    <t>Třetí rok po výsadbě: 38*3,14*0,6*0,6*0,00003</t>
  </si>
  <si>
    <t>38*3,14*0,6*0,6*4</t>
  </si>
  <si>
    <t>171,82*0,03</t>
  </si>
  <si>
    <t>38*(3,14*0,6*0,6)*4*5</t>
  </si>
  <si>
    <t>38*(3,14*0,6*0,6)*0,001*4*5</t>
  </si>
  <si>
    <t>38*0,9*6*4</t>
  </si>
  <si>
    <t>Záhony, od tří let po výsadbě: 100*0,00002*2</t>
  </si>
  <si>
    <t>100*4*5</t>
  </si>
  <si>
    <t>100*0,0005*4*5</t>
  </si>
  <si>
    <t>72*5</t>
  </si>
  <si>
    <t>100*0,002*5</t>
  </si>
  <si>
    <t>60*3</t>
  </si>
  <si>
    <t>60*0,02*3</t>
  </si>
  <si>
    <t>40*5*4</t>
  </si>
  <si>
    <t>60*5*4</t>
  </si>
  <si>
    <t>(40*0,002*5*4)+(60*0,002*5*4)</t>
  </si>
  <si>
    <t>100*0,015*5*4</t>
  </si>
  <si>
    <t>1960*125</t>
  </si>
  <si>
    <t>1960*0,00012*125</t>
  </si>
  <si>
    <t>Od druhého roku po založení: 1960*4</t>
  </si>
  <si>
    <t>1960*0,02*4</t>
  </si>
  <si>
    <t>1960*5</t>
  </si>
  <si>
    <t>1960*0,00003*5</t>
  </si>
  <si>
    <t>Zaříznutí okrajů trávníku: 646,9*5</t>
  </si>
  <si>
    <t>1960*0,00015*5</t>
  </si>
  <si>
    <t>1960*4*5</t>
  </si>
  <si>
    <t>1960*0,002*4*5</t>
  </si>
  <si>
    <t>171201221</t>
  </si>
  <si>
    <t>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</si>
</sst>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#,##0.000"/>
    <numFmt numFmtId="166" formatCode="#,##0.00000"/>
    <numFmt numFmtId="167" formatCode="0.0"/>
    <numFmt numFmtId="168" formatCode="#,##0\ &quot;Kč&quot;"/>
    <numFmt numFmtId="170" formatCode="#,##0.0000"/>
    <numFmt numFmtId="171" formatCode="#,##0.00\ &quot;Kč&quot;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u/>
      <sz val="10"/>
      <name val="Arial CE"/>
      <family val="2"/>
      <charset val="238"/>
    </font>
    <font>
      <b/>
      <u/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family val="2"/>
      <charset val="238"/>
    </font>
    <font>
      <i/>
      <u/>
      <sz val="10"/>
      <name val="Arial CE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dashed">
        <color theme="0" tint="-0.34998626667073579"/>
      </bottom>
      <diagonal/>
    </border>
    <border>
      <left/>
      <right/>
      <top style="medium">
        <color indexed="64"/>
      </top>
      <bottom style="dashed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dashed">
        <color theme="0" tint="-0.34998626667073579"/>
      </bottom>
      <diagonal/>
    </border>
    <border>
      <left style="medium">
        <color auto="1"/>
      </left>
      <right style="medium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dashed">
        <color theme="0" tint="-0.34998626667073579"/>
      </top>
      <bottom style="dashed">
        <color theme="0" tint="-0.34998626667073579"/>
      </bottom>
      <diagonal/>
    </border>
    <border>
      <left style="medium">
        <color auto="1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medium">
        <color auto="1"/>
      </left>
      <right style="medium">
        <color auto="1"/>
      </right>
      <top style="dashed">
        <color theme="0" tint="-0.34998626667073579"/>
      </top>
      <bottom style="medium">
        <color indexed="64"/>
      </bottom>
      <diagonal/>
    </border>
    <border>
      <left/>
      <right/>
      <top style="dashed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dashed">
        <color theme="0" tint="-0.34998626667073579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1" applyNumberFormat="0" applyFill="0" applyAlignment="0" applyProtection="0"/>
    <xf numFmtId="0" fontId="16" fillId="11" borderId="0" applyNumberFormat="0" applyBorder="0" applyAlignment="0" applyProtection="0"/>
    <xf numFmtId="0" fontId="17" fillId="12" borderId="2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" fillId="0" borderId="0"/>
    <xf numFmtId="0" fontId="2" fillId="0" borderId="0"/>
    <xf numFmtId="0" fontId="1" fillId="4" borderId="6" applyNumberFormat="0" applyFont="0" applyAlignment="0" applyProtection="0"/>
    <xf numFmtId="0" fontId="23" fillId="0" borderId="7" applyNumberFormat="0" applyFill="0" applyAlignment="0" applyProtection="0"/>
    <xf numFmtId="0" fontId="24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25" fillId="7" borderId="8" applyNumberFormat="0" applyAlignment="0" applyProtection="0"/>
    <xf numFmtId="0" fontId="26" fillId="13" borderId="8" applyNumberFormat="0" applyAlignment="0" applyProtection="0"/>
    <xf numFmtId="0" fontId="27" fillId="13" borderId="9" applyNumberFormat="0" applyAlignment="0" applyProtection="0"/>
    <xf numFmtId="0" fontId="28" fillId="0" borderId="0" applyNumberFormat="0" applyFill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88">
    <xf numFmtId="0" fontId="0" fillId="0" borderId="0" xfId="0"/>
    <xf numFmtId="4" fontId="0" fillId="0" borderId="0" xfId="0" applyNumberFormat="1"/>
    <xf numFmtId="0" fontId="2" fillId="0" borderId="15" xfId="29" applyBorder="1"/>
    <xf numFmtId="0" fontId="2" fillId="0" borderId="15" xfId="29" applyBorder="1" applyAlignment="1">
      <alignment horizontal="right"/>
    </xf>
    <xf numFmtId="0" fontId="2" fillId="0" borderId="17" xfId="29" applyBorder="1"/>
    <xf numFmtId="0" fontId="2" fillId="0" borderId="17" xfId="29" applyBorder="1" applyAlignment="1">
      <alignment horizontal="right"/>
    </xf>
    <xf numFmtId="0" fontId="3" fillId="0" borderId="0" xfId="0" applyFont="1" applyAlignment="1">
      <alignment horizontal="centerContinuous"/>
    </xf>
    <xf numFmtId="0" fontId="0" fillId="0" borderId="21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3" fontId="0" fillId="0" borderId="0" xfId="0" applyNumberFormat="1"/>
    <xf numFmtId="0" fontId="0" fillId="0" borderId="32" xfId="0" applyBorder="1"/>
    <xf numFmtId="0" fontId="0" fillId="0" borderId="40" xfId="0" applyBorder="1"/>
    <xf numFmtId="0" fontId="0" fillId="0" borderId="0" xfId="0" applyAlignment="1">
      <alignment horizontal="right"/>
    </xf>
    <xf numFmtId="0" fontId="5" fillId="0" borderId="38" xfId="0" applyFont="1" applyBorder="1"/>
    <xf numFmtId="0" fontId="5" fillId="0" borderId="39" xfId="0" applyFont="1" applyBorder="1"/>
    <xf numFmtId="0" fontId="5" fillId="0" borderId="41" xfId="0" applyFont="1" applyBorder="1"/>
    <xf numFmtId="0" fontId="0" fillId="0" borderId="15" xfId="0" applyBorder="1" applyAlignment="1">
      <alignment horizontal="left"/>
    </xf>
    <xf numFmtId="0" fontId="0" fillId="0" borderId="16" xfId="0" applyBorder="1"/>
    <xf numFmtId="49" fontId="3" fillId="0" borderId="0" xfId="0" applyNumberFormat="1" applyFont="1" applyAlignment="1">
      <alignment horizontal="centerContinuous"/>
    </xf>
    <xf numFmtId="0" fontId="4" fillId="0" borderId="30" xfId="0" applyFont="1" applyBorder="1"/>
    <xf numFmtId="3" fontId="4" fillId="0" borderId="31" xfId="0" applyNumberFormat="1" applyFont="1" applyBorder="1"/>
    <xf numFmtId="0" fontId="4" fillId="0" borderId="0" xfId="0" applyFont="1"/>
    <xf numFmtId="3" fontId="3" fillId="0" borderId="0" xfId="0" applyNumberFormat="1" applyFont="1" applyAlignment="1">
      <alignment horizontal="centerContinuous"/>
    </xf>
    <xf numFmtId="0" fontId="0" fillId="0" borderId="42" xfId="0" applyBorder="1"/>
    <xf numFmtId="0" fontId="4" fillId="0" borderId="39" xfId="0" applyFont="1" applyBorder="1"/>
    <xf numFmtId="0" fontId="0" fillId="0" borderId="39" xfId="0" applyBorder="1"/>
    <xf numFmtId="4" fontId="0" fillId="0" borderId="45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3" fontId="29" fillId="0" borderId="0" xfId="0" applyNumberFormat="1" applyFont="1"/>
    <xf numFmtId="4" fontId="29" fillId="0" borderId="0" xfId="0" applyNumberFormat="1" applyFont="1"/>
    <xf numFmtId="0" fontId="11" fillId="0" borderId="17" xfId="29" applyFont="1" applyBorder="1"/>
    <xf numFmtId="0" fontId="11" fillId="0" borderId="15" xfId="29" applyFont="1" applyBorder="1"/>
    <xf numFmtId="0" fontId="2" fillId="0" borderId="37" xfId="0" applyFont="1" applyBorder="1"/>
    <xf numFmtId="0" fontId="2" fillId="0" borderId="32" xfId="0" applyFont="1" applyBorder="1"/>
    <xf numFmtId="0" fontId="2" fillId="0" borderId="43" xfId="0" applyFont="1" applyBorder="1"/>
    <xf numFmtId="3" fontId="2" fillId="0" borderId="44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3" fontId="2" fillId="0" borderId="43" xfId="0" applyNumberFormat="1" applyFont="1" applyBorder="1" applyAlignment="1">
      <alignment horizontal="right"/>
    </xf>
    <xf numFmtId="0" fontId="8" fillId="0" borderId="36" xfId="29" applyFont="1" applyBorder="1" applyAlignment="1">
      <alignment horizontal="left" vertical="top"/>
    </xf>
    <xf numFmtId="0" fontId="8" fillId="0" borderId="36" xfId="29" applyFont="1" applyBorder="1" applyAlignment="1">
      <alignment horizontal="center" vertical="top" wrapText="1"/>
    </xf>
    <xf numFmtId="0" fontId="8" fillId="0" borderId="36" xfId="29" applyFont="1" applyBorder="1" applyAlignment="1">
      <alignment horizontal="center" vertical="top"/>
    </xf>
    <xf numFmtId="0" fontId="9" fillId="0" borderId="13" xfId="29" applyFont="1" applyBorder="1" applyAlignment="1">
      <alignment vertical="top"/>
    </xf>
    <xf numFmtId="0" fontId="4" fillId="0" borderId="11" xfId="29" applyFont="1" applyBorder="1" applyAlignment="1">
      <alignment vertical="top" wrapText="1"/>
    </xf>
    <xf numFmtId="0" fontId="2" fillId="0" borderId="11" xfId="29" applyBorder="1" applyAlignment="1">
      <alignment horizontal="center" vertical="top" wrapText="1"/>
    </xf>
    <xf numFmtId="0" fontId="2" fillId="0" borderId="11" xfId="29" applyBorder="1" applyAlignment="1">
      <alignment vertical="top" wrapText="1"/>
    </xf>
    <xf numFmtId="0" fontId="2" fillId="0" borderId="11" xfId="28" applyBorder="1" applyAlignment="1">
      <alignment vertical="top" wrapText="1"/>
    </xf>
    <xf numFmtId="0" fontId="2" fillId="0" borderId="0" xfId="29" applyAlignment="1">
      <alignment vertical="top" wrapText="1"/>
    </xf>
    <xf numFmtId="165" fontId="2" fillId="0" borderId="11" xfId="28" applyNumberFormat="1" applyBorder="1" applyAlignment="1">
      <alignment vertical="top" wrapText="1"/>
    </xf>
    <xf numFmtId="0" fontId="2" fillId="0" borderId="0" xfId="28" applyAlignment="1">
      <alignment vertical="top" wrapText="1"/>
    </xf>
    <xf numFmtId="166" fontId="2" fillId="0" borderId="11" xfId="29" applyNumberFormat="1" applyBorder="1" applyAlignment="1">
      <alignment vertical="top" wrapText="1"/>
    </xf>
    <xf numFmtId="49" fontId="11" fillId="0" borderId="12" xfId="29" applyNumberFormat="1" applyFont="1" applyBorder="1" applyAlignment="1">
      <alignment horizontal="left" vertical="top"/>
    </xf>
    <xf numFmtId="0" fontId="11" fillId="0" borderId="12" xfId="29" applyFont="1" applyBorder="1" applyAlignment="1">
      <alignment vertical="top" wrapText="1"/>
    </xf>
    <xf numFmtId="0" fontId="2" fillId="0" borderId="12" xfId="29" applyBorder="1" applyAlignment="1">
      <alignment horizontal="center" vertical="top" wrapText="1"/>
    </xf>
    <xf numFmtId="0" fontId="4" fillId="0" borderId="10" xfId="29" applyFont="1" applyBorder="1" applyAlignment="1">
      <alignment vertical="top" wrapText="1"/>
    </xf>
    <xf numFmtId="0" fontId="2" fillId="0" borderId="10" xfId="29" applyBorder="1" applyAlignment="1">
      <alignment horizontal="center" vertical="top" wrapText="1"/>
    </xf>
    <xf numFmtId="0" fontId="2" fillId="0" borderId="10" xfId="29" applyBorder="1" applyAlignment="1">
      <alignment vertical="top" wrapText="1"/>
    </xf>
    <xf numFmtId="164" fontId="4" fillId="0" borderId="11" xfId="28" quotePrefix="1" applyNumberFormat="1" applyFont="1" applyBorder="1" applyAlignment="1">
      <alignment horizontal="left" vertical="top" wrapText="1"/>
    </xf>
    <xf numFmtId="0" fontId="2" fillId="0" borderId="0" xfId="28" applyAlignment="1">
      <alignment vertical="top"/>
    </xf>
    <xf numFmtId="164" fontId="2" fillId="0" borderId="11" xfId="28" quotePrefix="1" applyNumberFormat="1" applyBorder="1" applyAlignment="1">
      <alignment horizontal="left" vertical="top" wrapText="1"/>
    </xf>
    <xf numFmtId="170" fontId="2" fillId="0" borderId="11" xfId="28" applyNumberFormat="1" applyBorder="1" applyAlignment="1">
      <alignment vertical="top" wrapText="1"/>
    </xf>
    <xf numFmtId="165" fontId="8" fillId="0" borderId="36" xfId="29" applyNumberFormat="1" applyFont="1" applyBorder="1" applyAlignment="1">
      <alignment horizontal="center" vertical="top"/>
    </xf>
    <xf numFmtId="165" fontId="2" fillId="0" borderId="11" xfId="29" applyNumberFormat="1" applyBorder="1" applyAlignment="1">
      <alignment horizontal="right" vertical="top" wrapText="1"/>
    </xf>
    <xf numFmtId="165" fontId="2" fillId="0" borderId="10" xfId="29" applyNumberFormat="1" applyBorder="1" applyAlignment="1">
      <alignment horizontal="right" vertical="top" wrapText="1"/>
    </xf>
    <xf numFmtId="165" fontId="2" fillId="0" borderId="12" xfId="29" applyNumberFormat="1" applyBorder="1" applyAlignment="1">
      <alignment horizontal="right" vertical="top" wrapText="1"/>
    </xf>
    <xf numFmtId="165" fontId="2" fillId="0" borderId="11" xfId="28" quotePrefix="1" applyNumberFormat="1" applyBorder="1" applyAlignment="1">
      <alignment horizontal="left" vertical="top" wrapText="1"/>
    </xf>
    <xf numFmtId="9" fontId="4" fillId="0" borderId="11" xfId="46" applyFont="1" applyFill="1" applyBorder="1" applyAlignment="1">
      <alignment vertical="top" wrapText="1"/>
    </xf>
    <xf numFmtId="9" fontId="2" fillId="0" borderId="11" xfId="46" applyFont="1" applyFill="1" applyBorder="1" applyAlignment="1">
      <alignment horizontal="center" vertical="top" wrapText="1"/>
    </xf>
    <xf numFmtId="9" fontId="2" fillId="0" borderId="11" xfId="46" applyFont="1" applyFill="1" applyBorder="1" applyAlignment="1">
      <alignment horizontal="right" vertical="top" wrapText="1"/>
    </xf>
    <xf numFmtId="9" fontId="2" fillId="0" borderId="11" xfId="46" applyFont="1" applyFill="1" applyBorder="1" applyAlignment="1">
      <alignment vertical="top" wrapText="1"/>
    </xf>
    <xf numFmtId="165" fontId="2" fillId="0" borderId="11" xfId="46" applyNumberFormat="1" applyFont="1" applyFill="1" applyBorder="1" applyAlignment="1">
      <alignment vertical="top" wrapText="1"/>
    </xf>
    <xf numFmtId="170" fontId="2" fillId="0" borderId="11" xfId="46" applyNumberFormat="1" applyFont="1" applyFill="1" applyBorder="1" applyAlignment="1">
      <alignment vertical="top" wrapText="1"/>
    </xf>
    <xf numFmtId="9" fontId="2" fillId="0" borderId="0" xfId="46" applyFont="1" applyFill="1" applyAlignment="1">
      <alignment vertical="top" wrapText="1"/>
    </xf>
    <xf numFmtId="0" fontId="4" fillId="0" borderId="11" xfId="29" applyFont="1" applyBorder="1" applyAlignment="1">
      <alignment horizontal="center" vertical="top" wrapText="1"/>
    </xf>
    <xf numFmtId="166" fontId="4" fillId="0" borderId="12" xfId="29" applyNumberFormat="1" applyFont="1" applyBorder="1" applyAlignment="1">
      <alignment vertical="top" wrapText="1"/>
    </xf>
    <xf numFmtId="166" fontId="4" fillId="0" borderId="0" xfId="28" applyNumberFormat="1" applyFont="1" applyAlignment="1">
      <alignment horizontal="right" vertical="top"/>
    </xf>
    <xf numFmtId="166" fontId="9" fillId="0" borderId="13" xfId="29" applyNumberFormat="1" applyFont="1" applyBorder="1" applyAlignment="1">
      <alignment vertical="top"/>
    </xf>
    <xf numFmtId="166" fontId="10" fillId="0" borderId="11" xfId="29" applyNumberFormat="1" applyFont="1" applyBorder="1" applyAlignment="1">
      <alignment vertical="top" wrapText="1"/>
    </xf>
    <xf numFmtId="166" fontId="2" fillId="0" borderId="11" xfId="28" applyNumberFormat="1" applyBorder="1" applyAlignment="1">
      <alignment horizontal="right"/>
    </xf>
    <xf numFmtId="166" fontId="10" fillId="0" borderId="10" xfId="29" applyNumberFormat="1" applyFont="1" applyBorder="1" applyAlignment="1">
      <alignment vertical="top" wrapText="1"/>
    </xf>
    <xf numFmtId="166" fontId="2" fillId="0" borderId="11" xfId="28" applyNumberFormat="1" applyBorder="1" applyAlignment="1">
      <alignment horizontal="right" vertical="top" wrapText="1"/>
    </xf>
    <xf numFmtId="166" fontId="10" fillId="0" borderId="11" xfId="46" applyNumberFormat="1" applyFont="1" applyFill="1" applyBorder="1" applyAlignment="1">
      <alignment vertical="top" wrapText="1"/>
    </xf>
    <xf numFmtId="166" fontId="4" fillId="0" borderId="11" xfId="28" applyNumberFormat="1" applyFont="1" applyBorder="1" applyAlignment="1">
      <alignment horizontal="right" vertical="top" wrapText="1"/>
    </xf>
    <xf numFmtId="0" fontId="4" fillId="0" borderId="0" xfId="28" applyFont="1" applyAlignment="1">
      <alignment horizontal="center" vertical="top"/>
    </xf>
    <xf numFmtId="49" fontId="8" fillId="0" borderId="13" xfId="29" applyNumberFormat="1" applyFont="1" applyBorder="1" applyAlignment="1">
      <alignment vertical="top"/>
    </xf>
    <xf numFmtId="0" fontId="2" fillId="0" borderId="11" xfId="28" applyBorder="1" applyAlignment="1">
      <alignment horizontal="center" vertical="top" wrapText="1"/>
    </xf>
    <xf numFmtId="9" fontId="4" fillId="0" borderId="11" xfId="46" applyFont="1" applyFill="1" applyBorder="1" applyAlignment="1">
      <alignment horizontal="center" vertical="top" wrapText="1"/>
    </xf>
    <xf numFmtId="0" fontId="2" fillId="0" borderId="11" xfId="28" applyBorder="1" applyAlignment="1">
      <alignment horizontal="center"/>
    </xf>
    <xf numFmtId="0" fontId="2" fillId="0" borderId="11" xfId="28" applyBorder="1" applyAlignment="1">
      <alignment horizontal="center" vertical="top"/>
    </xf>
    <xf numFmtId="0" fontId="2" fillId="0" borderId="0" xfId="28" applyAlignment="1">
      <alignment horizontal="left" vertical="top"/>
    </xf>
    <xf numFmtId="0" fontId="2" fillId="0" borderId="0" xfId="29" applyAlignment="1">
      <alignment horizontal="center"/>
    </xf>
    <xf numFmtId="0" fontId="11" fillId="0" borderId="0" xfId="29" applyFont="1"/>
    <xf numFmtId="0" fontId="2" fillId="0" borderId="0" xfId="29"/>
    <xf numFmtId="0" fontId="2" fillId="0" borderId="0" xfId="29" applyAlignment="1">
      <alignment horizontal="right"/>
    </xf>
    <xf numFmtId="0" fontId="2" fillId="0" borderId="0" xfId="29" applyAlignment="1">
      <alignment horizontal="left" shrinkToFit="1"/>
    </xf>
    <xf numFmtId="0" fontId="11" fillId="0" borderId="24" xfId="29" applyFont="1" applyBorder="1"/>
    <xf numFmtId="0" fontId="2" fillId="0" borderId="23" xfId="29" applyBorder="1"/>
    <xf numFmtId="0" fontId="2" fillId="0" borderId="23" xfId="29" applyBorder="1" applyAlignment="1">
      <alignment horizontal="right"/>
    </xf>
    <xf numFmtId="0" fontId="2" fillId="0" borderId="23" xfId="29" applyBorder="1" applyAlignment="1">
      <alignment horizontal="left" shrinkToFit="1"/>
    </xf>
    <xf numFmtId="0" fontId="2" fillId="0" borderId="14" xfId="29" applyBorder="1" applyAlignment="1">
      <alignment horizontal="left" shrinkToFit="1"/>
    </xf>
    <xf numFmtId="0" fontId="11" fillId="0" borderId="46" xfId="29" applyFont="1" applyBorder="1"/>
    <xf numFmtId="0" fontId="2" fillId="0" borderId="32" xfId="29" applyBorder="1"/>
    <xf numFmtId="0" fontId="2" fillId="0" borderId="32" xfId="29" applyBorder="1" applyAlignment="1">
      <alignment horizontal="right"/>
    </xf>
    <xf numFmtId="0" fontId="2" fillId="0" borderId="32" xfId="29" applyBorder="1" applyAlignment="1">
      <alignment horizontal="left" shrinkToFit="1"/>
    </xf>
    <xf numFmtId="0" fontId="2" fillId="0" borderId="44" xfId="29" applyBorder="1" applyAlignment="1">
      <alignment horizontal="left" shrinkToFit="1"/>
    </xf>
    <xf numFmtId="0" fontId="30" fillId="0" borderId="51" xfId="0" applyFont="1" applyBorder="1"/>
    <xf numFmtId="49" fontId="4" fillId="0" borderId="52" xfId="0" applyNumberFormat="1" applyFont="1" applyBorder="1"/>
    <xf numFmtId="0" fontId="4" fillId="0" borderId="31" xfId="0" applyFont="1" applyBorder="1" applyAlignment="1">
      <alignment horizontal="right"/>
    </xf>
    <xf numFmtId="0" fontId="4" fillId="0" borderId="54" xfId="0" applyFont="1" applyBorder="1"/>
    <xf numFmtId="0" fontId="0" fillId="0" borderId="56" xfId="0" applyBorder="1"/>
    <xf numFmtId="0" fontId="0" fillId="0" borderId="57" xfId="0" applyBorder="1"/>
    <xf numFmtId="0" fontId="4" fillId="0" borderId="57" xfId="0" applyFont="1" applyBorder="1"/>
    <xf numFmtId="0" fontId="30" fillId="0" borderId="57" xfId="0" applyFont="1" applyBorder="1"/>
    <xf numFmtId="1" fontId="29" fillId="0" borderId="56" xfId="0" applyNumberFormat="1" applyFont="1" applyBorder="1" applyAlignment="1">
      <alignment horizontal="left"/>
    </xf>
    <xf numFmtId="49" fontId="29" fillId="0" borderId="57" xfId="0" applyNumberFormat="1" applyFont="1" applyBorder="1" applyAlignment="1">
      <alignment horizontal="left"/>
    </xf>
    <xf numFmtId="0" fontId="0" fillId="0" borderId="60" xfId="0" applyBorder="1"/>
    <xf numFmtId="1" fontId="29" fillId="0" borderId="60" xfId="0" applyNumberFormat="1" applyFont="1" applyBorder="1" applyAlignment="1">
      <alignment horizontal="left"/>
    </xf>
    <xf numFmtId="49" fontId="29" fillId="0" borderId="61" xfId="0" applyNumberFormat="1" applyFont="1" applyBorder="1" applyAlignment="1">
      <alignment horizontal="left"/>
    </xf>
    <xf numFmtId="0" fontId="0" fillId="0" borderId="61" xfId="0" applyBorder="1"/>
    <xf numFmtId="0" fontId="4" fillId="0" borderId="61" xfId="0" applyFont="1" applyBorder="1"/>
    <xf numFmtId="0" fontId="4" fillId="0" borderId="52" xfId="0" applyFont="1" applyBorder="1"/>
    <xf numFmtId="3" fontId="4" fillId="0" borderId="30" xfId="0" applyNumberFormat="1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3" xfId="0" applyFont="1" applyBorder="1" applyAlignment="1">
      <alignment horizontal="right"/>
    </xf>
    <xf numFmtId="0" fontId="4" fillId="0" borderId="34" xfId="0" applyFont="1" applyBorder="1" applyAlignment="1">
      <alignment horizontal="right"/>
    </xf>
    <xf numFmtId="0" fontId="4" fillId="0" borderId="35" xfId="0" applyFont="1" applyBorder="1" applyAlignment="1">
      <alignment horizontal="center"/>
    </xf>
    <xf numFmtId="4" fontId="8" fillId="0" borderId="34" xfId="0" applyNumberFormat="1" applyFont="1" applyBorder="1" applyAlignment="1">
      <alignment horizontal="right"/>
    </xf>
    <xf numFmtId="4" fontId="4" fillId="0" borderId="42" xfId="0" applyNumberFormat="1" applyFont="1" applyBorder="1" applyAlignment="1">
      <alignment horizontal="right"/>
    </xf>
    <xf numFmtId="3" fontId="2" fillId="0" borderId="37" xfId="0" applyNumberFormat="1" applyFont="1" applyBorder="1" applyAlignment="1">
      <alignment horizontal="right"/>
    </xf>
    <xf numFmtId="167" fontId="2" fillId="0" borderId="36" xfId="0" applyNumberFormat="1" applyFont="1" applyBorder="1" applyAlignment="1">
      <alignment horizontal="right"/>
    </xf>
    <xf numFmtId="0" fontId="30" fillId="0" borderId="38" xfId="0" applyFont="1" applyBorder="1"/>
    <xf numFmtId="0" fontId="30" fillId="0" borderId="0" xfId="0" applyFont="1"/>
    <xf numFmtId="3" fontId="4" fillId="0" borderId="0" xfId="0" applyNumberFormat="1" applyFont="1" applyAlignment="1">
      <alignment horizontal="right"/>
    </xf>
    <xf numFmtId="0" fontId="30" fillId="0" borderId="29" xfId="0" applyFont="1" applyBorder="1"/>
    <xf numFmtId="0" fontId="0" fillId="0" borderId="30" xfId="0" applyBorder="1"/>
    <xf numFmtId="3" fontId="0" fillId="0" borderId="30" xfId="0" applyNumberFormat="1" applyBorder="1"/>
    <xf numFmtId="171" fontId="30" fillId="0" borderId="31" xfId="0" applyNumberFormat="1" applyFont="1" applyBorder="1"/>
    <xf numFmtId="0" fontId="0" fillId="0" borderId="33" xfId="0" applyBorder="1"/>
    <xf numFmtId="0" fontId="0" fillId="0" borderId="34" xfId="0" applyBorder="1"/>
    <xf numFmtId="0" fontId="0" fillId="0" borderId="63" xfId="0" applyBorder="1" applyAlignment="1">
      <alignment horizontal="right"/>
    </xf>
    <xf numFmtId="0" fontId="0" fillId="0" borderId="63" xfId="0" applyBorder="1"/>
    <xf numFmtId="168" fontId="0" fillId="0" borderId="42" xfId="0" applyNumberFormat="1" applyBorder="1"/>
    <xf numFmtId="0" fontId="0" fillId="0" borderId="27" xfId="0" applyBorder="1" applyAlignment="1">
      <alignment horizontal="right"/>
    </xf>
    <xf numFmtId="168" fontId="0" fillId="0" borderId="28" xfId="0" applyNumberFormat="1" applyBorder="1"/>
    <xf numFmtId="168" fontId="5" fillId="0" borderId="45" xfId="0" applyNumberFormat="1" applyFont="1" applyBorder="1"/>
    <xf numFmtId="0" fontId="5" fillId="0" borderId="19" xfId="0" applyFont="1" applyBorder="1"/>
    <xf numFmtId="0" fontId="5" fillId="0" borderId="0" xfId="0" applyFont="1"/>
    <xf numFmtId="0" fontId="5" fillId="0" borderId="21" xfId="0" applyFont="1" applyBorder="1"/>
    <xf numFmtId="168" fontId="5" fillId="0" borderId="0" xfId="0" applyNumberFormat="1" applyFont="1"/>
    <xf numFmtId="0" fontId="0" fillId="0" borderId="41" xfId="0" applyBorder="1"/>
    <xf numFmtId="0" fontId="0" fillId="0" borderId="20" xfId="0" applyBorder="1"/>
    <xf numFmtId="0" fontId="0" fillId="0" borderId="46" xfId="0" applyBorder="1"/>
    <xf numFmtId="0" fontId="0" fillId="0" borderId="44" xfId="0" applyBorder="1"/>
    <xf numFmtId="49" fontId="30" fillId="0" borderId="53" xfId="0" applyNumberFormat="1" applyFont="1" applyBorder="1" applyAlignment="1">
      <alignment horizontal="left"/>
    </xf>
    <xf numFmtId="1" fontId="0" fillId="0" borderId="53" xfId="0" applyNumberFormat="1" applyBorder="1"/>
    <xf numFmtId="2" fontId="30" fillId="0" borderId="54" xfId="0" applyNumberFormat="1" applyFont="1" applyBorder="1"/>
    <xf numFmtId="0" fontId="0" fillId="0" borderId="54" xfId="0" applyBorder="1"/>
    <xf numFmtId="0" fontId="30" fillId="0" borderId="54" xfId="0" applyFont="1" applyBorder="1"/>
    <xf numFmtId="1" fontId="0" fillId="0" borderId="56" xfId="0" applyNumberFormat="1" applyBorder="1" applyAlignment="1">
      <alignment horizontal="left"/>
    </xf>
    <xf numFmtId="1" fontId="0" fillId="0" borderId="59" xfId="0" applyNumberFormat="1" applyBorder="1" applyAlignment="1">
      <alignment horizontal="left"/>
    </xf>
    <xf numFmtId="0" fontId="0" fillId="0" borderId="22" xfId="0" applyBorder="1"/>
    <xf numFmtId="9" fontId="0" fillId="0" borderId="59" xfId="0" applyNumberFormat="1" applyBorder="1" applyAlignment="1">
      <alignment horizontal="left"/>
    </xf>
    <xf numFmtId="0" fontId="2" fillId="0" borderId="0" xfId="28" applyAlignment="1">
      <alignment horizontal="center" vertical="top"/>
    </xf>
    <xf numFmtId="0" fontId="2" fillId="0" borderId="0" xfId="29" applyAlignment="1">
      <alignment vertical="top"/>
    </xf>
    <xf numFmtId="166" fontId="2" fillId="0" borderId="0" xfId="29" applyNumberFormat="1" applyAlignment="1">
      <alignment vertical="top"/>
    </xf>
    <xf numFmtId="166" fontId="2" fillId="0" borderId="15" xfId="29" applyNumberFormat="1" applyBorder="1" applyAlignment="1">
      <alignment vertical="top"/>
    </xf>
    <xf numFmtId="166" fontId="2" fillId="0" borderId="17" xfId="29" applyNumberFormat="1" applyBorder="1" applyAlignment="1">
      <alignment vertical="top"/>
    </xf>
    <xf numFmtId="49" fontId="2" fillId="0" borderId="11" xfId="29" applyNumberFormat="1" applyBorder="1" applyAlignment="1">
      <alignment horizontal="left" vertical="top"/>
    </xf>
    <xf numFmtId="49" fontId="2" fillId="0" borderId="11" xfId="29" applyNumberFormat="1" applyBorder="1" applyAlignment="1">
      <alignment horizontal="center" vertical="top" wrapText="1" shrinkToFit="1"/>
    </xf>
    <xf numFmtId="0" fontId="2" fillId="0" borderId="11" xfId="28" applyBorder="1" applyAlignment="1">
      <alignment horizontal="left" vertical="top"/>
    </xf>
    <xf numFmtId="49" fontId="10" fillId="0" borderId="11" xfId="0" applyNumberFormat="1" applyFont="1" applyBorder="1" applyAlignment="1">
      <alignment vertical="center" wrapText="1"/>
    </xf>
    <xf numFmtId="0" fontId="4" fillId="0" borderId="11" xfId="28" applyFont="1" applyBorder="1" applyAlignment="1">
      <alignment horizontal="left" vertical="top"/>
    </xf>
    <xf numFmtId="49" fontId="2" fillId="0" borderId="11" xfId="44" applyNumberFormat="1" applyBorder="1" applyAlignment="1">
      <alignment horizontal="left" vertical="top"/>
    </xf>
    <xf numFmtId="49" fontId="2" fillId="0" borderId="11" xfId="29" applyNumberFormat="1" applyBorder="1" applyAlignment="1">
      <alignment horizontal="left" vertical="top" wrapText="1"/>
    </xf>
    <xf numFmtId="165" fontId="2" fillId="0" borderId="11" xfId="28" applyNumberFormat="1" applyBorder="1" applyAlignment="1">
      <alignment horizontal="right" vertical="top" wrapText="1"/>
    </xf>
    <xf numFmtId="0" fontId="2" fillId="0" borderId="11" xfId="28" quotePrefix="1" applyBorder="1" applyAlignment="1">
      <alignment horizontal="left" vertical="top"/>
    </xf>
    <xf numFmtId="0" fontId="2" fillId="0" borderId="11" xfId="28" applyBorder="1" applyAlignment="1">
      <alignment horizontal="left" vertical="top" wrapText="1"/>
    </xf>
    <xf numFmtId="49" fontId="2" fillId="0" borderId="11" xfId="29" applyNumberFormat="1" applyBorder="1" applyAlignment="1">
      <alignment horizontal="left"/>
    </xf>
    <xf numFmtId="0" fontId="31" fillId="0" borderId="11" xfId="28" applyFont="1" applyBorder="1" applyAlignment="1">
      <alignment horizontal="left" vertical="top"/>
    </xf>
    <xf numFmtId="0" fontId="31" fillId="0" borderId="11" xfId="28" applyFont="1" applyBorder="1" applyAlignment="1">
      <alignment horizontal="left" vertical="top" wrapText="1"/>
    </xf>
    <xf numFmtId="0" fontId="4" fillId="0" borderId="10" xfId="29" applyFont="1" applyBorder="1" applyAlignment="1">
      <alignment horizontal="center" vertical="top" wrapText="1"/>
    </xf>
    <xf numFmtId="0" fontId="2" fillId="0" borderId="10" xfId="29" applyBorder="1" applyAlignment="1">
      <alignment horizontal="left" vertical="top" wrapText="1"/>
    </xf>
    <xf numFmtId="0" fontId="4" fillId="0" borderId="12" xfId="29" applyFont="1" applyBorder="1" applyAlignment="1">
      <alignment horizontal="center" vertical="top" wrapText="1"/>
    </xf>
    <xf numFmtId="165" fontId="4" fillId="0" borderId="12" xfId="29" applyNumberFormat="1" applyFont="1" applyBorder="1" applyAlignment="1">
      <alignment horizontal="right" vertical="top" wrapText="1"/>
    </xf>
    <xf numFmtId="0" fontId="12" fillId="0" borderId="0" xfId="29" applyFont="1" applyAlignment="1">
      <alignment horizontal="left" vertical="top"/>
    </xf>
    <xf numFmtId="0" fontId="6" fillId="0" borderId="0" xfId="29" applyFont="1" applyAlignment="1">
      <alignment horizontal="centerContinuous" vertical="top" wrapText="1"/>
    </xf>
    <xf numFmtId="0" fontId="6" fillId="0" borderId="0" xfId="29" applyFont="1" applyAlignment="1">
      <alignment horizontal="centerContinuous" vertical="top"/>
    </xf>
    <xf numFmtId="165" fontId="6" fillId="0" borderId="0" xfId="29" applyNumberFormat="1" applyFont="1" applyAlignment="1">
      <alignment horizontal="right" vertical="top"/>
    </xf>
    <xf numFmtId="0" fontId="11" fillId="0" borderId="15" xfId="29" applyFont="1" applyBorder="1" applyAlignment="1">
      <alignment vertical="top" wrapText="1"/>
    </xf>
    <xf numFmtId="0" fontId="2" fillId="0" borderId="15" xfId="29" applyBorder="1" applyAlignment="1">
      <alignment vertical="top"/>
    </xf>
    <xf numFmtId="165" fontId="2" fillId="0" borderId="15" xfId="29" applyNumberFormat="1" applyBorder="1" applyAlignment="1">
      <alignment horizontal="right" vertical="top"/>
    </xf>
    <xf numFmtId="0" fontId="2" fillId="0" borderId="16" xfId="29" applyBorder="1" applyAlignment="1">
      <alignment vertical="top"/>
    </xf>
    <xf numFmtId="0" fontId="2" fillId="0" borderId="17" xfId="29" applyBorder="1" applyAlignment="1">
      <alignment vertical="top"/>
    </xf>
    <xf numFmtId="165" fontId="2" fillId="0" borderId="17" xfId="29" applyNumberFormat="1" applyBorder="1" applyAlignment="1">
      <alignment horizontal="right" vertical="top"/>
    </xf>
    <xf numFmtId="0" fontId="2" fillId="0" borderId="18" xfId="29" applyBorder="1" applyAlignment="1">
      <alignment vertical="top"/>
    </xf>
    <xf numFmtId="0" fontId="4" fillId="0" borderId="0" xfId="28" applyFont="1" applyAlignment="1">
      <alignment horizontal="left" vertical="top"/>
    </xf>
    <xf numFmtId="0" fontId="4" fillId="0" borderId="0" xfId="28" applyFont="1" applyAlignment="1">
      <alignment vertical="top" wrapText="1"/>
    </xf>
    <xf numFmtId="165" fontId="4" fillId="0" borderId="0" xfId="28" applyNumberFormat="1" applyFont="1" applyAlignment="1">
      <alignment horizontal="center" vertical="top"/>
    </xf>
    <xf numFmtId="4" fontId="4" fillId="0" borderId="0" xfId="28" quotePrefix="1" applyNumberFormat="1" applyFont="1" applyAlignment="1">
      <alignment horizontal="center" vertical="top"/>
    </xf>
    <xf numFmtId="0" fontId="2" fillId="0" borderId="0" xfId="28" quotePrefix="1" applyAlignment="1">
      <alignment horizontal="left" vertical="top"/>
    </xf>
    <xf numFmtId="164" fontId="4" fillId="0" borderId="11" xfId="28" quotePrefix="1" applyNumberFormat="1" applyFont="1" applyBorder="1" applyAlignment="1">
      <alignment horizontal="left" vertical="top"/>
    </xf>
    <xf numFmtId="165" fontId="4" fillId="0" borderId="11" xfId="28" quotePrefix="1" applyNumberFormat="1" applyFont="1" applyBorder="1" applyAlignment="1">
      <alignment horizontal="left" vertical="top" wrapText="1"/>
    </xf>
    <xf numFmtId="0" fontId="4" fillId="0" borderId="11" xfId="28" applyFont="1" applyBorder="1" applyAlignment="1">
      <alignment vertical="top" wrapText="1"/>
    </xf>
    <xf numFmtId="0" fontId="2" fillId="0" borderId="11" xfId="28" applyBorder="1"/>
    <xf numFmtId="0" fontId="2" fillId="0" borderId="0" xfId="28"/>
    <xf numFmtId="0" fontId="4" fillId="0" borderId="0" xfId="29" applyFont="1" applyAlignment="1">
      <alignment vertical="top" wrapText="1"/>
    </xf>
    <xf numFmtId="165" fontId="2" fillId="0" borderId="0" xfId="28" applyNumberFormat="1" applyAlignment="1">
      <alignment vertical="top"/>
    </xf>
    <xf numFmtId="4" fontId="2" fillId="0" borderId="0" xfId="28" applyNumberFormat="1" applyAlignment="1">
      <alignment vertical="top"/>
    </xf>
    <xf numFmtId="166" fontId="2" fillId="0" borderId="0" xfId="28" applyNumberFormat="1" applyAlignment="1">
      <alignment horizontal="right" vertical="top"/>
    </xf>
    <xf numFmtId="0" fontId="2" fillId="0" borderId="11" xfId="28" quotePrefix="1" applyBorder="1" applyAlignment="1">
      <alignment horizontal="left" vertical="top" wrapText="1"/>
    </xf>
    <xf numFmtId="0" fontId="31" fillId="0" borderId="11" xfId="29" applyFont="1" applyBorder="1" applyAlignment="1">
      <alignment vertical="top" wrapText="1"/>
    </xf>
    <xf numFmtId="0" fontId="31" fillId="0" borderId="11" xfId="28" quotePrefix="1" applyFont="1" applyBorder="1" applyAlignment="1">
      <alignment horizontal="left" vertical="top" wrapText="1"/>
    </xf>
    <xf numFmtId="0" fontId="31" fillId="0" borderId="11" xfId="28" applyFont="1" applyBorder="1" applyAlignment="1">
      <alignment vertical="top" wrapText="1"/>
    </xf>
    <xf numFmtId="0" fontId="31" fillId="0" borderId="11" xfId="0" applyFont="1" applyBorder="1" applyAlignment="1">
      <alignment vertical="top" wrapText="1"/>
    </xf>
    <xf numFmtId="166" fontId="2" fillId="0" borderId="11" xfId="28" applyNumberFormat="1" applyBorder="1" applyAlignment="1">
      <alignment vertical="top" wrapText="1"/>
    </xf>
    <xf numFmtId="165" fontId="2" fillId="0" borderId="0" xfId="28" applyNumberFormat="1" applyAlignment="1">
      <alignment vertical="top" wrapText="1"/>
    </xf>
    <xf numFmtId="164" fontId="4" fillId="0" borderId="12" xfId="29" applyNumberFormat="1" applyFont="1" applyBorder="1" applyAlignment="1">
      <alignment vertical="top" wrapText="1"/>
    </xf>
    <xf numFmtId="164" fontId="10" fillId="0" borderId="10" xfId="29" applyNumberFormat="1" applyFont="1" applyBorder="1" applyAlignment="1">
      <alignment vertical="top" wrapText="1"/>
    </xf>
    <xf numFmtId="164" fontId="2" fillId="0" borderId="11" xfId="29" applyNumberFormat="1" applyBorder="1" applyAlignment="1">
      <alignment vertical="top" wrapText="1"/>
    </xf>
    <xf numFmtId="164" fontId="2" fillId="0" borderId="11" xfId="28" applyNumberFormat="1" applyBorder="1" applyAlignment="1">
      <alignment vertical="top" wrapText="1"/>
    </xf>
    <xf numFmtId="165" fontId="4" fillId="0" borderId="12" xfId="29" applyNumberFormat="1" applyFont="1" applyBorder="1" applyAlignment="1">
      <alignment vertical="top" wrapText="1"/>
    </xf>
    <xf numFmtId="0" fontId="2" fillId="0" borderId="17" xfId="29" applyBorder="1" applyAlignment="1">
      <alignment shrinkToFit="1"/>
    </xf>
    <xf numFmtId="0" fontId="2" fillId="0" borderId="18" xfId="29" applyBorder="1" applyAlignment="1">
      <alignment shrinkToFit="1"/>
    </xf>
    <xf numFmtId="0" fontId="11" fillId="0" borderId="17" xfId="29" applyFont="1" applyBorder="1" applyAlignment="1">
      <alignment vertical="top"/>
    </xf>
    <xf numFmtId="49" fontId="31" fillId="0" borderId="11" xfId="0" applyNumberFormat="1" applyFont="1" applyBorder="1" applyAlignment="1">
      <alignment vertical="top" wrapText="1"/>
    </xf>
    <xf numFmtId="165" fontId="2" fillId="0" borderId="11" xfId="0" applyNumberFormat="1" applyFont="1" applyBorder="1" applyAlignment="1">
      <alignment vertical="top" wrapText="1"/>
    </xf>
    <xf numFmtId="0" fontId="31" fillId="0" borderId="11" xfId="28" quotePrefix="1" applyFont="1" applyBorder="1" applyAlignment="1">
      <alignment horizontal="left" wrapText="1"/>
    </xf>
    <xf numFmtId="165" fontId="2" fillId="0" borderId="11" xfId="28" applyNumberFormat="1" applyBorder="1"/>
    <xf numFmtId="2" fontId="4" fillId="0" borderId="55" xfId="0" applyNumberFormat="1" applyFont="1" applyBorder="1"/>
    <xf numFmtId="2" fontId="2" fillId="0" borderId="58" xfId="0" applyNumberFormat="1" applyFont="1" applyBorder="1"/>
    <xf numFmtId="2" fontId="0" fillId="0" borderId="58" xfId="0" applyNumberFormat="1" applyBorder="1"/>
    <xf numFmtId="2" fontId="0" fillId="0" borderId="62" xfId="0" applyNumberFormat="1" applyBorder="1"/>
    <xf numFmtId="2" fontId="6" fillId="0" borderId="0" xfId="29" applyNumberFormat="1" applyFont="1" applyAlignment="1">
      <alignment horizontal="centerContinuous" vertical="top"/>
    </xf>
    <xf numFmtId="2" fontId="2" fillId="0" borderId="15" xfId="29" applyNumberFormat="1" applyBorder="1" applyAlignment="1">
      <alignment horizontal="center" vertical="top"/>
    </xf>
    <xf numFmtId="2" fontId="2" fillId="0" borderId="17" xfId="29" applyNumberFormat="1" applyBorder="1" applyAlignment="1">
      <alignment horizontal="left" vertical="top" shrinkToFit="1"/>
    </xf>
    <xf numFmtId="2" fontId="4" fillId="0" borderId="0" xfId="28" applyNumberFormat="1" applyFont="1" applyAlignment="1">
      <alignment horizontal="center" vertical="top"/>
    </xf>
    <xf numFmtId="2" fontId="8" fillId="0" borderId="13" xfId="29" applyNumberFormat="1" applyFont="1" applyBorder="1" applyAlignment="1">
      <alignment horizontal="center" vertical="top"/>
    </xf>
    <xf numFmtId="2" fontId="2" fillId="0" borderId="11" xfId="29" applyNumberFormat="1" applyBorder="1" applyAlignment="1">
      <alignment vertical="top" wrapText="1"/>
    </xf>
    <xf numFmtId="2" fontId="2" fillId="0" borderId="11" xfId="28" applyNumberFormat="1" applyBorder="1" applyAlignment="1">
      <alignment vertical="top" wrapText="1"/>
    </xf>
    <xf numFmtId="2" fontId="4" fillId="0" borderId="12" xfId="29" applyNumberFormat="1" applyFont="1" applyBorder="1" applyAlignment="1">
      <alignment vertical="top" wrapText="1"/>
    </xf>
    <xf numFmtId="2" fontId="2" fillId="0" borderId="10" xfId="29" applyNumberFormat="1" applyBorder="1" applyAlignment="1">
      <alignment vertical="top" wrapText="1"/>
    </xf>
    <xf numFmtId="2" fontId="2" fillId="0" borderId="11" xfId="46" applyNumberFormat="1" applyFont="1" applyFill="1" applyBorder="1" applyAlignment="1">
      <alignment vertical="top" wrapText="1"/>
    </xf>
    <xf numFmtId="2" fontId="4" fillId="0" borderId="11" xfId="28" quotePrefix="1" applyNumberFormat="1" applyFont="1" applyBorder="1" applyAlignment="1">
      <alignment horizontal="left" vertical="top" wrapText="1"/>
    </xf>
    <xf numFmtId="2" fontId="2" fillId="0" borderId="11" xfId="28" applyNumberFormat="1" applyBorder="1"/>
    <xf numFmtId="2" fontId="2" fillId="0" borderId="11" xfId="28" quotePrefix="1" applyNumberFormat="1" applyBorder="1" applyAlignment="1">
      <alignment horizontal="left" vertical="top" wrapText="1"/>
    </xf>
    <xf numFmtId="2" fontId="2" fillId="0" borderId="0" xfId="28" applyNumberFormat="1" applyAlignment="1">
      <alignment vertical="top"/>
    </xf>
    <xf numFmtId="0" fontId="10" fillId="0" borderId="11" xfId="0" applyFont="1" applyBorder="1" applyAlignment="1">
      <alignment vertical="center" wrapText="1"/>
    </xf>
    <xf numFmtId="0" fontId="4" fillId="0" borderId="10" xfId="29" applyFont="1" applyBorder="1" applyAlignment="1">
      <alignment horizontal="left" vertical="top"/>
    </xf>
    <xf numFmtId="0" fontId="4" fillId="0" borderId="11" xfId="29" applyFont="1" applyBorder="1" applyAlignment="1">
      <alignment horizontal="left" vertical="top"/>
    </xf>
    <xf numFmtId="0" fontId="2" fillId="0" borderId="11" xfId="29" applyBorder="1" applyAlignment="1">
      <alignment horizontal="left" vertical="top"/>
    </xf>
    <xf numFmtId="17" fontId="2" fillId="0" borderId="11" xfId="29" applyNumberFormat="1" applyBorder="1" applyAlignment="1">
      <alignment horizontal="left" vertical="top"/>
    </xf>
    <xf numFmtId="3" fontId="4" fillId="0" borderId="39" xfId="0" applyNumberFormat="1" applyFont="1" applyBorder="1" applyAlignment="1">
      <alignment horizontal="right"/>
    </xf>
    <xf numFmtId="3" fontId="4" fillId="0" borderId="45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47" xfId="29" applyBorder="1" applyAlignment="1">
      <alignment horizontal="center"/>
    </xf>
    <xf numFmtId="0" fontId="2" fillId="0" borderId="48" xfId="29" applyBorder="1" applyAlignment="1">
      <alignment horizontal="center"/>
    </xf>
    <xf numFmtId="0" fontId="2" fillId="0" borderId="49" xfId="29" applyBorder="1" applyAlignment="1">
      <alignment horizontal="center"/>
    </xf>
    <xf numFmtId="0" fontId="2" fillId="0" borderId="50" xfId="29" applyBorder="1" applyAlignment="1">
      <alignment horizontal="center"/>
    </xf>
    <xf numFmtId="0" fontId="2" fillId="0" borderId="10" xfId="29" applyBorder="1" applyAlignment="1">
      <alignment horizontal="center"/>
    </xf>
    <xf numFmtId="0" fontId="2" fillId="0" borderId="12" xfId="29" applyBorder="1" applyAlignment="1">
      <alignment horizontal="center"/>
    </xf>
    <xf numFmtId="0" fontId="2" fillId="0" borderId="47" xfId="29" applyBorder="1" applyAlignment="1">
      <alignment horizontal="center" vertical="top"/>
    </xf>
    <xf numFmtId="0" fontId="2" fillId="0" borderId="48" xfId="29" applyBorder="1" applyAlignment="1">
      <alignment horizontal="center" vertical="top"/>
    </xf>
    <xf numFmtId="49" fontId="2" fillId="0" borderId="49" xfId="29" applyNumberFormat="1" applyBorder="1" applyAlignment="1">
      <alignment horizontal="center" vertical="top"/>
    </xf>
    <xf numFmtId="0" fontId="2" fillId="0" borderId="50" xfId="29" applyBorder="1" applyAlignment="1">
      <alignment horizontal="center" vertical="top"/>
    </xf>
    <xf numFmtId="0" fontId="7" fillId="0" borderId="0" xfId="29" applyFont="1" applyAlignment="1">
      <alignment horizontal="center" vertical="top"/>
    </xf>
    <xf numFmtId="0" fontId="2" fillId="18" borderId="11" xfId="29" applyFill="1" applyBorder="1" applyAlignment="1">
      <alignment horizontal="right" vertical="top" wrapText="1"/>
    </xf>
    <xf numFmtId="4" fontId="2" fillId="18" borderId="11" xfId="29" applyNumberFormat="1" applyFill="1" applyBorder="1" applyAlignment="1">
      <alignment horizontal="right" vertical="top" wrapText="1"/>
    </xf>
    <xf numFmtId="4" fontId="2" fillId="18" borderId="11" xfId="28" applyNumberFormat="1" applyFill="1" applyBorder="1" applyAlignment="1">
      <alignment vertical="top" wrapText="1"/>
    </xf>
    <xf numFmtId="4" fontId="2" fillId="18" borderId="12" xfId="29" applyNumberFormat="1" applyFill="1" applyBorder="1" applyAlignment="1">
      <alignment horizontal="right" vertical="top" wrapText="1"/>
    </xf>
    <xf numFmtId="0" fontId="2" fillId="18" borderId="10" xfId="29" applyFill="1" applyBorder="1" applyAlignment="1">
      <alignment horizontal="right" vertical="top" wrapText="1"/>
    </xf>
    <xf numFmtId="9" fontId="2" fillId="18" borderId="11" xfId="46" applyFont="1" applyFill="1" applyBorder="1" applyAlignment="1">
      <alignment horizontal="right" vertical="top" wrapText="1"/>
    </xf>
    <xf numFmtId="4" fontId="2" fillId="18" borderId="11" xfId="28" applyNumberFormat="1" applyFill="1" applyBorder="1" applyAlignment="1">
      <alignment horizontal="right" vertical="top" wrapText="1"/>
    </xf>
    <xf numFmtId="164" fontId="4" fillId="18" borderId="11" xfId="28" quotePrefix="1" applyNumberFormat="1" applyFont="1" applyFill="1" applyBorder="1" applyAlignment="1">
      <alignment horizontal="left" vertical="top" wrapText="1"/>
    </xf>
    <xf numFmtId="4" fontId="2" fillId="18" borderId="11" xfId="28" applyNumberFormat="1" applyFill="1" applyBorder="1"/>
    <xf numFmtId="164" fontId="2" fillId="18" borderId="11" xfId="28" quotePrefix="1" applyNumberFormat="1" applyFill="1" applyBorder="1" applyAlignment="1">
      <alignment horizontal="left" vertical="top" wrapText="1"/>
    </xf>
    <xf numFmtId="0" fontId="2" fillId="18" borderId="0" xfId="28" applyFill="1" applyAlignment="1">
      <alignment vertical="top" wrapText="1"/>
    </xf>
    <xf numFmtId="0" fontId="2" fillId="18" borderId="10" xfId="29" applyFill="1" applyBorder="1" applyAlignment="1">
      <alignment vertical="top" wrapText="1"/>
    </xf>
    <xf numFmtId="4" fontId="4" fillId="18" borderId="12" xfId="29" applyNumberFormat="1" applyFont="1" applyFill="1" applyBorder="1" applyAlignment="1">
      <alignment horizontal="right" vertical="top" wrapText="1"/>
    </xf>
    <xf numFmtId="0" fontId="0" fillId="18" borderId="21" xfId="0" applyFill="1" applyBorder="1" applyAlignment="1">
      <alignment horizontal="center"/>
    </xf>
    <xf numFmtId="0" fontId="0" fillId="18" borderId="20" xfId="0" applyFill="1" applyBorder="1" applyAlignment="1">
      <alignment horizontal="center"/>
    </xf>
    <xf numFmtId="0" fontId="0" fillId="18" borderId="64" xfId="0" applyFill="1" applyBorder="1" applyAlignment="1">
      <alignment horizontal="center"/>
    </xf>
    <xf numFmtId="0" fontId="0" fillId="18" borderId="39" xfId="0" applyFill="1" applyBorder="1" applyAlignment="1">
      <alignment horizontal="center"/>
    </xf>
    <xf numFmtId="0" fontId="0" fillId="0" borderId="0" xfId="0" applyBorder="1"/>
    <xf numFmtId="0" fontId="0" fillId="18" borderId="0" xfId="0" applyFill="1" applyBorder="1" applyAlignment="1">
      <alignment horizontal="center"/>
    </xf>
  </cellXfs>
  <cellStyles count="47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45" xr:uid="{00000000-0005-0000-0000-00001C000000}"/>
    <cellStyle name="normální_DOMZALOZ" xfId="28" xr:uid="{00000000-0005-0000-0000-00001D000000}"/>
    <cellStyle name="normální_POL.XLS" xfId="29" xr:uid="{00000000-0005-0000-0000-00001E000000}"/>
    <cellStyle name="normální_POL.XLS_Položky" xfId="44" xr:uid="{00000000-0005-0000-0000-00001F000000}"/>
    <cellStyle name="Poznámka" xfId="30" builtinId="10" customBuiltin="1"/>
    <cellStyle name="Procenta" xfId="46" builtinId="5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Dokumenty/Nemam_ve_stolnim/Jezek_rozpocty/Tom%20rozpo&#269;ty/F.SO.05%20zpevn&#283;n&#233;%20ploch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zivatel/AAA%20Dokumenty/Novy_pc/Podnikani/Zakazky/Modernizace_parku_Ostrov/Nemos_FINAL_16112011_tomas/public_final/@ROZPO&#268;ET/F.SO.06%20zpevn&#283;n&#233;%20plochy%20MZ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>
        <row r="4">
          <cell r="C4" t="str">
            <v>SO  05  ZPEVNĚNÉ PLOCHY ŽIVIČNÉ</v>
          </cell>
        </row>
        <row r="6">
          <cell r="C6" t="str">
            <v>MODERNIZACE PARKU - OSTROV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C4" t="str">
            <v>SO  05  ZPEVNĚNÉ PLOCHY ŽIVIČNÉ</v>
          </cell>
        </row>
        <row r="6">
          <cell r="C6" t="str">
            <v>MODERNIZACE PARKU - OSTROV</v>
          </cell>
        </row>
      </sheetData>
      <sheetData sheetId="1">
        <row r="13"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</row>
        <row r="20">
          <cell r="H20" t="e">
            <v>#REF!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83"/>
  <sheetViews>
    <sheetView view="pageBreakPreview" topLeftCell="A17" zoomScaleNormal="100" zoomScaleSheetLayoutView="100" workbookViewId="0">
      <selection activeCell="A49" sqref="A49:B49"/>
    </sheetView>
  </sheetViews>
  <sheetFormatPr defaultRowHeight="12.75" x14ac:dyDescent="0.2"/>
  <cols>
    <col min="1" max="2" width="6.85546875" customWidth="1"/>
    <col min="3" max="3" width="11.42578125" customWidth="1"/>
    <col min="4" max="4" width="15.85546875" customWidth="1"/>
    <col min="5" max="5" width="11.28515625" customWidth="1"/>
    <col min="6" max="6" width="15.85546875" customWidth="1"/>
    <col min="7" max="7" width="11" customWidth="1"/>
    <col min="8" max="8" width="4" customWidth="1"/>
    <col min="9" max="9" width="25.5703125" customWidth="1"/>
  </cols>
  <sheetData>
    <row r="1" spans="1:9" ht="21.75" customHeight="1" x14ac:dyDescent="0.25">
      <c r="A1" s="257" t="s">
        <v>254</v>
      </c>
      <c r="B1" s="257"/>
      <c r="C1" s="257"/>
      <c r="D1" s="257"/>
      <c r="E1" s="257"/>
      <c r="F1" s="257"/>
      <c r="G1" s="257"/>
      <c r="H1" s="257"/>
      <c r="I1" s="257"/>
    </row>
    <row r="2" spans="1:9" ht="13.5" thickBot="1" x14ac:dyDescent="0.25"/>
    <row r="3" spans="1:9" ht="13.5" thickTop="1" x14ac:dyDescent="0.2">
      <c r="A3" s="258" t="s">
        <v>17</v>
      </c>
      <c r="B3" s="259"/>
      <c r="C3" s="34" t="str">
        <f>UPPER("Vegetační úpravy Hlavní ulice v Ostrově")</f>
        <v>VEGETAČNÍ ÚPRAVY HLAVNÍ ULICE V OSTROVĚ</v>
      </c>
      <c r="D3" s="2"/>
      <c r="E3" s="3"/>
      <c r="F3" s="2"/>
      <c r="G3" s="2"/>
      <c r="H3" s="18"/>
      <c r="I3" s="19"/>
    </row>
    <row r="4" spans="1:9" ht="13.5" thickBot="1" x14ac:dyDescent="0.25">
      <c r="A4" s="260" t="s">
        <v>108</v>
      </c>
      <c r="B4" s="261"/>
      <c r="C4" s="33" t="s">
        <v>166</v>
      </c>
      <c r="D4" s="4"/>
      <c r="E4" s="5"/>
      <c r="F4" s="4"/>
      <c r="G4" s="224"/>
      <c r="H4" s="224"/>
      <c r="I4" s="225"/>
    </row>
    <row r="5" spans="1:9" ht="13.5" thickTop="1" x14ac:dyDescent="0.2">
      <c r="A5" s="92"/>
      <c r="B5" s="92"/>
      <c r="C5" s="93"/>
      <c r="D5" s="94"/>
      <c r="E5" s="95"/>
      <c r="F5" s="94"/>
      <c r="G5" s="96"/>
      <c r="H5" s="96"/>
      <c r="I5" s="96"/>
    </row>
    <row r="6" spans="1:9" x14ac:dyDescent="0.2">
      <c r="A6" s="262" t="s">
        <v>109</v>
      </c>
      <c r="B6" s="262"/>
      <c r="C6" s="97" t="s">
        <v>110</v>
      </c>
      <c r="D6" s="98"/>
      <c r="E6" s="99"/>
      <c r="F6" s="98"/>
      <c r="G6" s="100"/>
      <c r="H6" s="100"/>
      <c r="I6" s="101"/>
    </row>
    <row r="7" spans="1:9" x14ac:dyDescent="0.2">
      <c r="A7" s="263" t="s">
        <v>111</v>
      </c>
      <c r="B7" s="263"/>
      <c r="C7" s="102" t="s">
        <v>167</v>
      </c>
      <c r="D7" s="103"/>
      <c r="E7" s="104"/>
      <c r="F7" s="103"/>
      <c r="G7" s="105"/>
      <c r="H7" s="105"/>
      <c r="I7" s="106"/>
    </row>
    <row r="9" spans="1:9" ht="19.5" customHeight="1" thickBot="1" x14ac:dyDescent="0.3">
      <c r="A9" s="20" t="s">
        <v>112</v>
      </c>
      <c r="B9" s="6"/>
      <c r="C9" s="6"/>
      <c r="D9" s="6"/>
      <c r="E9" s="6"/>
      <c r="F9" s="6"/>
      <c r="G9" s="6"/>
      <c r="H9" s="6"/>
      <c r="I9" s="6"/>
    </row>
    <row r="10" spans="1:9" ht="13.5" thickBot="1" x14ac:dyDescent="0.25">
      <c r="A10" s="107" t="s">
        <v>113</v>
      </c>
      <c r="B10" s="108" t="s">
        <v>114</v>
      </c>
      <c r="C10" s="21" t="s">
        <v>29</v>
      </c>
      <c r="D10" s="21"/>
      <c r="E10" s="21"/>
      <c r="F10" s="21"/>
      <c r="G10" s="21"/>
      <c r="H10" s="21"/>
      <c r="I10" s="109" t="s">
        <v>115</v>
      </c>
    </row>
    <row r="11" spans="1:9" x14ac:dyDescent="0.2">
      <c r="A11" s="156">
        <f>Položky!B7</f>
        <v>1</v>
      </c>
      <c r="B11" s="157"/>
      <c r="C11" s="158" t="str">
        <f>Položky!C7</f>
        <v>Zemní práce</v>
      </c>
      <c r="D11" s="159"/>
      <c r="E11" s="160"/>
      <c r="F11" s="160"/>
      <c r="G11" s="160"/>
      <c r="H11" s="110"/>
      <c r="I11" s="231"/>
    </row>
    <row r="12" spans="1:9" x14ac:dyDescent="0.2">
      <c r="A12" s="111"/>
      <c r="B12" s="161">
        <f>Položky!B8</f>
        <v>121</v>
      </c>
      <c r="C12" s="162" t="str">
        <f>Položky!C8</f>
        <v>Sejmutí ornice a lesní půdy</v>
      </c>
      <c r="D12" s="112"/>
      <c r="E12" s="114"/>
      <c r="F12" s="114"/>
      <c r="G12" s="114"/>
      <c r="H12" s="113"/>
      <c r="I12" s="232">
        <f>Položky!G14</f>
        <v>0</v>
      </c>
    </row>
    <row r="13" spans="1:9" x14ac:dyDescent="0.2">
      <c r="A13" s="111"/>
      <c r="B13" s="161">
        <f>Položky!B15</f>
        <v>132</v>
      </c>
      <c r="C13" s="162" t="str">
        <f>Položky!C15</f>
        <v>Hloubení rýh</v>
      </c>
      <c r="D13" s="112"/>
      <c r="E13" s="114"/>
      <c r="F13" s="114"/>
      <c r="G13" s="114"/>
      <c r="H13" s="113"/>
      <c r="I13" s="232">
        <f>Položky!G19</f>
        <v>0</v>
      </c>
    </row>
    <row r="14" spans="1:9" x14ac:dyDescent="0.2">
      <c r="A14" s="111"/>
      <c r="B14" s="161">
        <f>Položky!B20</f>
        <v>174</v>
      </c>
      <c r="C14" s="162" t="str">
        <f>Položky!C20</f>
        <v>Zásypy</v>
      </c>
      <c r="D14" s="112"/>
      <c r="E14" s="114"/>
      <c r="F14" s="114"/>
      <c r="G14" s="114"/>
      <c r="H14" s="113"/>
      <c r="I14" s="232">
        <f>Položky!G24</f>
        <v>0</v>
      </c>
    </row>
    <row r="15" spans="1:9" x14ac:dyDescent="0.2">
      <c r="A15" s="111"/>
      <c r="B15" s="161">
        <f>Položky!B25</f>
        <v>181</v>
      </c>
      <c r="C15" s="162" t="str">
        <f>Položky!C25</f>
        <v>Úpravy pláně</v>
      </c>
      <c r="D15" s="114"/>
      <c r="E15" s="114"/>
      <c r="F15" s="114"/>
      <c r="G15" s="114"/>
      <c r="H15" s="113"/>
      <c r="I15" s="232">
        <f>Položky!G36</f>
        <v>0</v>
      </c>
    </row>
    <row r="16" spans="1:9" x14ac:dyDescent="0.2">
      <c r="A16" s="111"/>
      <c r="B16" s="161">
        <f>Položky!B37</f>
        <v>162</v>
      </c>
      <c r="C16" s="161" t="str">
        <f>Položky!C37</f>
        <v>Vodorovné přemístění výkopku</v>
      </c>
      <c r="D16" s="112"/>
      <c r="E16" s="114"/>
      <c r="F16" s="114"/>
      <c r="G16" s="114"/>
      <c r="H16" s="113"/>
      <c r="I16" s="232">
        <f>Položky!G55</f>
        <v>0</v>
      </c>
    </row>
    <row r="17" spans="1:42" x14ac:dyDescent="0.2">
      <c r="A17" s="111"/>
      <c r="B17" s="161">
        <f>Položky!B56</f>
        <v>11</v>
      </c>
      <c r="C17" s="161" t="str">
        <f>Položky!C56</f>
        <v>Přípravné a přidružené práce</v>
      </c>
      <c r="D17" s="112"/>
      <c r="E17" s="114"/>
      <c r="F17" s="114"/>
      <c r="G17" s="114"/>
      <c r="H17" s="113"/>
      <c r="I17" s="232">
        <f>Položky!G63</f>
        <v>0</v>
      </c>
    </row>
    <row r="18" spans="1:42" x14ac:dyDescent="0.2">
      <c r="A18" s="163"/>
      <c r="B18" s="161">
        <f>Položky!B64</f>
        <v>18</v>
      </c>
      <c r="C18" s="161" t="str">
        <f>Položky!C64</f>
        <v>Povrchové úpravy terénu</v>
      </c>
      <c r="D18" s="112"/>
      <c r="E18" s="114"/>
      <c r="F18" s="114"/>
      <c r="G18" s="114"/>
      <c r="H18" s="113"/>
      <c r="I18" s="232">
        <f>Položky!G275</f>
        <v>0</v>
      </c>
    </row>
    <row r="19" spans="1:42" x14ac:dyDescent="0.2">
      <c r="A19" s="111"/>
      <c r="B19" s="161">
        <f>Položky!B276</f>
        <v>99</v>
      </c>
      <c r="C19" s="164" t="str">
        <f>Položky!C276</f>
        <v>Přesuny hmot a suti</v>
      </c>
      <c r="D19" s="112"/>
      <c r="E19" s="114"/>
      <c r="F19" s="114"/>
      <c r="G19" s="114"/>
      <c r="H19" s="113"/>
      <c r="I19" s="233">
        <f>Položky!G278</f>
        <v>0</v>
      </c>
    </row>
    <row r="20" spans="1:42" x14ac:dyDescent="0.2">
      <c r="A20" s="111"/>
      <c r="B20" s="115"/>
      <c r="C20" s="116"/>
      <c r="D20" s="112"/>
      <c r="E20" s="113"/>
      <c r="F20" s="113"/>
      <c r="G20" s="113"/>
      <c r="H20" s="113"/>
      <c r="I20" s="232"/>
    </row>
    <row r="21" spans="1:42" x14ac:dyDescent="0.2">
      <c r="A21" s="111"/>
      <c r="B21" s="115"/>
      <c r="C21" s="116"/>
      <c r="D21" s="112"/>
      <c r="E21" s="113"/>
      <c r="F21" s="113"/>
      <c r="G21" s="113"/>
      <c r="H21" s="113"/>
      <c r="I21" s="232"/>
    </row>
    <row r="22" spans="1:42" ht="13.5" thickBot="1" x14ac:dyDescent="0.25">
      <c r="A22" s="117"/>
      <c r="B22" s="118"/>
      <c r="C22" s="119"/>
      <c r="D22" s="120"/>
      <c r="E22" s="121"/>
      <c r="F22" s="121"/>
      <c r="G22" s="121"/>
      <c r="H22" s="121"/>
      <c r="I22" s="234"/>
    </row>
    <row r="23" spans="1:42" s="23" customFormat="1" ht="13.5" thickBot="1" x14ac:dyDescent="0.25">
      <c r="A23" s="122"/>
      <c r="B23" s="122"/>
      <c r="C23" s="21" t="s">
        <v>116</v>
      </c>
      <c r="D23" s="21"/>
      <c r="E23" s="123"/>
      <c r="F23" s="123"/>
      <c r="G23" s="123"/>
      <c r="H23" s="123"/>
      <c r="I23" s="22">
        <f>SUM(I11:I22)</f>
        <v>0</v>
      </c>
    </row>
    <row r="25" spans="1:42" ht="19.5" customHeight="1" thickBot="1" x14ac:dyDescent="0.3">
      <c r="A25" s="6" t="s">
        <v>31</v>
      </c>
      <c r="B25" s="6"/>
      <c r="C25" s="6"/>
      <c r="D25" s="6"/>
      <c r="E25" s="6"/>
      <c r="F25" s="6"/>
      <c r="G25" s="24"/>
      <c r="H25" s="6"/>
      <c r="I25" s="6"/>
      <c r="AL25" s="11"/>
      <c r="AM25" s="11"/>
      <c r="AN25" s="11"/>
      <c r="AO25" s="11"/>
      <c r="AP25" s="11"/>
    </row>
    <row r="26" spans="1:42" x14ac:dyDescent="0.2">
      <c r="A26" s="124" t="s">
        <v>32</v>
      </c>
      <c r="B26" s="125"/>
      <c r="C26" s="125"/>
      <c r="D26" s="25"/>
      <c r="E26" s="126"/>
      <c r="F26" s="127" t="s">
        <v>33</v>
      </c>
      <c r="G26" s="128" t="s">
        <v>34</v>
      </c>
      <c r="H26" s="129"/>
      <c r="I26" s="130" t="s">
        <v>115</v>
      </c>
    </row>
    <row r="27" spans="1:42" x14ac:dyDescent="0.2">
      <c r="A27" s="35" t="s">
        <v>127</v>
      </c>
      <c r="B27" s="36"/>
      <c r="C27" s="36"/>
      <c r="D27" s="37"/>
      <c r="E27" s="131"/>
      <c r="F27" s="132">
        <v>1</v>
      </c>
      <c r="G27" s="38">
        <f t="shared" ref="G27:G33" si="0">HSV</f>
        <v>0</v>
      </c>
      <c r="H27" s="39"/>
      <c r="I27" s="40">
        <f t="shared" ref="I27:I33" si="1">F27*G27/100</f>
        <v>0</v>
      </c>
    </row>
    <row r="28" spans="1:42" x14ac:dyDescent="0.2">
      <c r="A28" s="35" t="s">
        <v>128</v>
      </c>
      <c r="B28" s="36"/>
      <c r="C28" s="36"/>
      <c r="D28" s="37"/>
      <c r="E28" s="131"/>
      <c r="F28" s="132">
        <v>0</v>
      </c>
      <c r="G28" s="38">
        <f t="shared" si="0"/>
        <v>0</v>
      </c>
      <c r="H28" s="39"/>
      <c r="I28" s="40">
        <f t="shared" si="1"/>
        <v>0</v>
      </c>
    </row>
    <row r="29" spans="1:42" x14ac:dyDescent="0.2">
      <c r="A29" s="35" t="s">
        <v>39</v>
      </c>
      <c r="B29" s="36"/>
      <c r="C29" s="36"/>
      <c r="D29" s="37"/>
      <c r="E29" s="131"/>
      <c r="F29" s="132">
        <v>1.1000000000000001</v>
      </c>
      <c r="G29" s="38">
        <f t="shared" si="0"/>
        <v>0</v>
      </c>
      <c r="H29" s="39"/>
      <c r="I29" s="40">
        <f t="shared" si="1"/>
        <v>0</v>
      </c>
    </row>
    <row r="30" spans="1:42" x14ac:dyDescent="0.2">
      <c r="A30" s="35" t="s">
        <v>129</v>
      </c>
      <c r="B30" s="36"/>
      <c r="C30" s="36"/>
      <c r="D30" s="37"/>
      <c r="E30" s="131"/>
      <c r="F30" s="132">
        <v>1</v>
      </c>
      <c r="G30" s="38">
        <f t="shared" si="0"/>
        <v>0</v>
      </c>
      <c r="H30" s="39"/>
      <c r="I30" s="40">
        <f t="shared" si="1"/>
        <v>0</v>
      </c>
    </row>
    <row r="31" spans="1:42" x14ac:dyDescent="0.2">
      <c r="A31" s="35" t="s">
        <v>130</v>
      </c>
      <c r="B31" s="36"/>
      <c r="C31" s="36"/>
      <c r="D31" s="37"/>
      <c r="E31" s="131"/>
      <c r="F31" s="132">
        <v>0</v>
      </c>
      <c r="G31" s="38">
        <f t="shared" si="0"/>
        <v>0</v>
      </c>
      <c r="H31" s="39"/>
      <c r="I31" s="40">
        <f t="shared" si="1"/>
        <v>0</v>
      </c>
    </row>
    <row r="32" spans="1:42" x14ac:dyDescent="0.2">
      <c r="A32" s="35" t="s">
        <v>131</v>
      </c>
      <c r="B32" s="36"/>
      <c r="C32" s="36"/>
      <c r="D32" s="37"/>
      <c r="E32" s="131"/>
      <c r="F32" s="132">
        <v>8</v>
      </c>
      <c r="G32" s="38">
        <f t="shared" si="0"/>
        <v>0</v>
      </c>
      <c r="H32" s="39"/>
      <c r="I32" s="40">
        <f t="shared" si="1"/>
        <v>0</v>
      </c>
    </row>
    <row r="33" spans="1:42" x14ac:dyDescent="0.2">
      <c r="A33" s="35" t="s">
        <v>40</v>
      </c>
      <c r="B33" s="36"/>
      <c r="C33" s="36"/>
      <c r="D33" s="37"/>
      <c r="E33" s="131"/>
      <c r="F33" s="132">
        <v>0.5</v>
      </c>
      <c r="G33" s="38">
        <f t="shared" si="0"/>
        <v>0</v>
      </c>
      <c r="H33" s="39"/>
      <c r="I33" s="40">
        <f t="shared" si="1"/>
        <v>0</v>
      </c>
    </row>
    <row r="34" spans="1:42" ht="13.5" thickBot="1" x14ac:dyDescent="0.25">
      <c r="A34" s="133" t="s">
        <v>35</v>
      </c>
      <c r="B34" s="26"/>
      <c r="C34" s="27"/>
      <c r="D34" s="28"/>
      <c r="E34" s="29"/>
      <c r="F34" s="30"/>
      <c r="G34" s="30"/>
      <c r="H34" s="254">
        <f>SUM(I27:I33)</f>
        <v>0</v>
      </c>
      <c r="I34" s="255"/>
    </row>
    <row r="35" spans="1:42" x14ac:dyDescent="0.2">
      <c r="A35" s="134"/>
      <c r="B35" s="23"/>
      <c r="D35" s="1"/>
      <c r="E35" s="1"/>
      <c r="F35" s="1"/>
      <c r="G35" s="1"/>
      <c r="H35" s="135"/>
      <c r="I35" s="135"/>
    </row>
    <row r="36" spans="1:42" ht="19.5" customHeight="1" thickBot="1" x14ac:dyDescent="0.3">
      <c r="A36" s="256" t="s">
        <v>117</v>
      </c>
      <c r="B36" s="256"/>
      <c r="C36" s="256"/>
      <c r="D36" s="256"/>
      <c r="E36" s="256"/>
      <c r="F36" s="256"/>
      <c r="G36" s="256"/>
      <c r="H36" s="256"/>
      <c r="I36" s="256"/>
      <c r="AL36" s="11"/>
      <c r="AM36" s="11"/>
      <c r="AN36" s="11"/>
      <c r="AO36" s="11"/>
      <c r="AP36" s="11"/>
    </row>
    <row r="37" spans="1:42" ht="15.95" customHeight="1" thickBot="1" x14ac:dyDescent="0.25">
      <c r="A37" s="136" t="s">
        <v>118</v>
      </c>
      <c r="B37" s="137"/>
      <c r="C37" s="138"/>
      <c r="D37" s="137"/>
      <c r="E37" s="137"/>
      <c r="F37" s="137"/>
      <c r="G37" s="138"/>
      <c r="H37" s="137"/>
      <c r="I37" s="139">
        <f>HSV+VRN</f>
        <v>0</v>
      </c>
    </row>
    <row r="38" spans="1:42" ht="13.5" thickBot="1" x14ac:dyDescent="0.25">
      <c r="H38" s="32"/>
      <c r="I38" s="1"/>
    </row>
    <row r="39" spans="1:42" x14ac:dyDescent="0.2">
      <c r="A39" s="140" t="s">
        <v>24</v>
      </c>
      <c r="B39" s="141"/>
      <c r="C39" s="142">
        <v>0</v>
      </c>
      <c r="D39" s="141" t="s">
        <v>25</v>
      </c>
      <c r="E39" s="143"/>
      <c r="F39" s="141"/>
      <c r="G39" s="141"/>
      <c r="H39" s="141"/>
      <c r="I39" s="144">
        <f>ROUND(PRODUCT(F38,C39/100),1)</f>
        <v>0</v>
      </c>
    </row>
    <row r="40" spans="1:42" x14ac:dyDescent="0.2">
      <c r="A40" s="8" t="s">
        <v>24</v>
      </c>
      <c r="B40" s="9"/>
      <c r="C40" s="145">
        <v>15</v>
      </c>
      <c r="D40" s="9" t="s">
        <v>25</v>
      </c>
      <c r="E40" s="10"/>
      <c r="F40" s="9"/>
      <c r="G40" s="9"/>
      <c r="H40" s="9"/>
      <c r="I40" s="146">
        <f>ROUND(PRODUCT(I39,C40/100),1)</f>
        <v>0</v>
      </c>
    </row>
    <row r="41" spans="1:42" x14ac:dyDescent="0.2">
      <c r="A41" s="8" t="s">
        <v>26</v>
      </c>
      <c r="B41" s="9"/>
      <c r="C41" s="145">
        <v>15</v>
      </c>
      <c r="D41" s="9" t="s">
        <v>25</v>
      </c>
      <c r="E41" s="10"/>
      <c r="F41" s="9"/>
      <c r="G41" s="9"/>
      <c r="H41" s="9"/>
      <c r="I41" s="146">
        <f>ROUND(PRODUCT(I40,C41/100),1)</f>
        <v>0</v>
      </c>
    </row>
    <row r="42" spans="1:42" x14ac:dyDescent="0.2">
      <c r="A42" s="8" t="s">
        <v>24</v>
      </c>
      <c r="B42" s="9"/>
      <c r="C42" s="145">
        <v>21</v>
      </c>
      <c r="D42" s="9" t="s">
        <v>25</v>
      </c>
      <c r="E42" s="10"/>
      <c r="F42" s="9"/>
      <c r="G42" s="9"/>
      <c r="H42" s="9"/>
      <c r="I42" s="146">
        <f>I37</f>
        <v>0</v>
      </c>
    </row>
    <row r="43" spans="1:42" x14ac:dyDescent="0.2">
      <c r="A43" s="8" t="s">
        <v>26</v>
      </c>
      <c r="B43" s="9"/>
      <c r="C43" s="145">
        <v>21</v>
      </c>
      <c r="D43" s="9" t="s">
        <v>25</v>
      </c>
      <c r="E43" s="10"/>
      <c r="F43" s="9"/>
      <c r="G43" s="9"/>
      <c r="H43" s="9"/>
      <c r="I43" s="146">
        <f>ROUND(PRODUCT(I42,C43/100),1)</f>
        <v>0</v>
      </c>
    </row>
    <row r="44" spans="1:42" ht="16.5" thickBot="1" x14ac:dyDescent="0.3">
      <c r="A44" s="15" t="s">
        <v>27</v>
      </c>
      <c r="B44" s="16"/>
      <c r="C44" s="16"/>
      <c r="D44" s="16"/>
      <c r="E44" s="17"/>
      <c r="F44" s="16"/>
      <c r="G44" s="16"/>
      <c r="H44" s="16"/>
      <c r="I44" s="147">
        <f>CEILING(SUM(I39:I43),IF(SUM(I39:I43)&gt;=0,1,-1))</f>
        <v>0</v>
      </c>
    </row>
    <row r="45" spans="1:42" ht="15.75" x14ac:dyDescent="0.25">
      <c r="A45" s="148"/>
      <c r="B45" s="149"/>
      <c r="C45" s="149"/>
      <c r="D45" s="149"/>
      <c r="E45" s="150"/>
      <c r="F45" s="149"/>
      <c r="G45" s="149"/>
      <c r="H45" s="149"/>
      <c r="I45" s="151"/>
    </row>
    <row r="46" spans="1:42" ht="13.5" thickBot="1" x14ac:dyDescent="0.25">
      <c r="A46" s="152" t="s">
        <v>19</v>
      </c>
      <c r="B46" s="27"/>
      <c r="C46" s="152" t="s">
        <v>20</v>
      </c>
      <c r="D46" s="285"/>
      <c r="E46" s="285"/>
      <c r="F46" s="285"/>
      <c r="G46" s="285"/>
      <c r="H46" s="27"/>
      <c r="I46" s="13"/>
    </row>
    <row r="47" spans="1:42" x14ac:dyDescent="0.2">
      <c r="A47" s="7"/>
      <c r="C47" s="7" t="s">
        <v>21</v>
      </c>
      <c r="D47" s="284"/>
      <c r="E47" s="284"/>
      <c r="F47" s="284"/>
      <c r="G47" s="284"/>
      <c r="I47" s="153"/>
    </row>
    <row r="48" spans="1:42" x14ac:dyDescent="0.2">
      <c r="A48" s="7" t="s">
        <v>22</v>
      </c>
      <c r="B48" s="14"/>
      <c r="C48" s="7" t="s">
        <v>22</v>
      </c>
      <c r="D48" s="287"/>
      <c r="E48" s="287"/>
      <c r="F48" s="287"/>
      <c r="G48" s="287"/>
      <c r="I48" s="153"/>
    </row>
    <row r="49" spans="1:9" x14ac:dyDescent="0.2">
      <c r="A49" s="282"/>
      <c r="B49" s="283"/>
      <c r="C49" s="7" t="s">
        <v>23</v>
      </c>
      <c r="D49" s="286"/>
      <c r="E49" s="286"/>
      <c r="F49" s="286"/>
      <c r="I49" s="153"/>
    </row>
    <row r="50" spans="1:9" x14ac:dyDescent="0.2">
      <c r="A50" s="7"/>
      <c r="C50" s="7"/>
      <c r="D50" s="286"/>
      <c r="E50" s="286"/>
      <c r="F50" s="286"/>
      <c r="I50" s="153"/>
    </row>
    <row r="51" spans="1:9" ht="35.1" customHeight="1" x14ac:dyDescent="0.2">
      <c r="A51" s="154"/>
      <c r="B51" s="12"/>
      <c r="C51" s="154"/>
      <c r="D51" s="12"/>
      <c r="E51" s="12"/>
      <c r="F51" s="12"/>
      <c r="G51" s="12"/>
      <c r="H51" s="12"/>
      <c r="I51" s="155"/>
    </row>
    <row r="52" spans="1:9" x14ac:dyDescent="0.2">
      <c r="A52" t="s">
        <v>28</v>
      </c>
      <c r="H52" s="32"/>
      <c r="I52" s="1"/>
    </row>
    <row r="53" spans="1:9" x14ac:dyDescent="0.2">
      <c r="F53" s="31"/>
      <c r="G53" s="32"/>
      <c r="H53" s="32"/>
      <c r="I53" s="1"/>
    </row>
    <row r="54" spans="1:9" x14ac:dyDescent="0.2">
      <c r="F54" s="31"/>
      <c r="G54" s="32"/>
      <c r="H54" s="32"/>
      <c r="I54" s="1"/>
    </row>
    <row r="55" spans="1:9" x14ac:dyDescent="0.2">
      <c r="F55" s="31"/>
      <c r="G55" s="32"/>
      <c r="H55" s="32"/>
      <c r="I55" s="1"/>
    </row>
    <row r="56" spans="1:9" x14ac:dyDescent="0.2">
      <c r="F56" s="31"/>
      <c r="G56" s="32"/>
      <c r="H56" s="32"/>
      <c r="I56" s="1"/>
    </row>
    <row r="57" spans="1:9" x14ac:dyDescent="0.2">
      <c r="F57" s="31"/>
      <c r="G57" s="32"/>
      <c r="H57" s="32"/>
      <c r="I57" s="1"/>
    </row>
    <row r="58" spans="1:9" x14ac:dyDescent="0.2">
      <c r="F58" s="31"/>
      <c r="G58" s="32"/>
      <c r="H58" s="32"/>
      <c r="I58" s="1"/>
    </row>
    <row r="59" spans="1:9" x14ac:dyDescent="0.2">
      <c r="F59" s="31"/>
      <c r="G59" s="32"/>
      <c r="H59" s="32"/>
      <c r="I59" s="1"/>
    </row>
    <row r="60" spans="1:9" x14ac:dyDescent="0.2">
      <c r="F60" s="31"/>
      <c r="G60" s="32"/>
      <c r="H60" s="32"/>
      <c r="I60" s="1"/>
    </row>
    <row r="61" spans="1:9" x14ac:dyDescent="0.2">
      <c r="F61" s="31"/>
      <c r="G61" s="32"/>
      <c r="H61" s="32"/>
      <c r="I61" s="1"/>
    </row>
    <row r="62" spans="1:9" x14ac:dyDescent="0.2">
      <c r="F62" s="31"/>
      <c r="G62" s="32"/>
      <c r="H62" s="32"/>
      <c r="I62" s="1"/>
    </row>
    <row r="63" spans="1:9" x14ac:dyDescent="0.2">
      <c r="F63" s="31"/>
      <c r="G63" s="32"/>
      <c r="H63" s="32"/>
      <c r="I63" s="1"/>
    </row>
    <row r="64" spans="1:9" x14ac:dyDescent="0.2">
      <c r="F64" s="31"/>
      <c r="G64" s="32"/>
      <c r="H64" s="32"/>
      <c r="I64" s="1"/>
    </row>
    <row r="65" spans="6:9" x14ac:dyDescent="0.2">
      <c r="F65" s="31"/>
      <c r="G65" s="32"/>
      <c r="H65" s="32"/>
      <c r="I65" s="1"/>
    </row>
    <row r="66" spans="6:9" x14ac:dyDescent="0.2">
      <c r="F66" s="31"/>
      <c r="G66" s="32"/>
      <c r="H66" s="32"/>
      <c r="I66" s="1"/>
    </row>
    <row r="67" spans="6:9" x14ac:dyDescent="0.2">
      <c r="F67" s="31"/>
      <c r="G67" s="32"/>
      <c r="H67" s="32"/>
      <c r="I67" s="1"/>
    </row>
    <row r="68" spans="6:9" x14ac:dyDescent="0.2">
      <c r="F68" s="31"/>
      <c r="G68" s="32"/>
      <c r="H68" s="32"/>
      <c r="I68" s="1"/>
    </row>
    <row r="69" spans="6:9" x14ac:dyDescent="0.2">
      <c r="F69" s="31"/>
      <c r="G69" s="32"/>
      <c r="H69" s="32"/>
      <c r="I69" s="1"/>
    </row>
    <row r="70" spans="6:9" x14ac:dyDescent="0.2">
      <c r="F70" s="31"/>
      <c r="G70" s="32"/>
      <c r="H70" s="32"/>
      <c r="I70" s="1"/>
    </row>
    <row r="71" spans="6:9" x14ac:dyDescent="0.2">
      <c r="F71" s="31"/>
      <c r="G71" s="32"/>
      <c r="H71" s="32"/>
      <c r="I71" s="1"/>
    </row>
    <row r="72" spans="6:9" x14ac:dyDescent="0.2">
      <c r="F72" s="31"/>
      <c r="G72" s="32"/>
      <c r="H72" s="32"/>
      <c r="I72" s="1"/>
    </row>
    <row r="73" spans="6:9" x14ac:dyDescent="0.2">
      <c r="F73" s="31"/>
      <c r="G73" s="32"/>
      <c r="H73" s="32"/>
      <c r="I73" s="1"/>
    </row>
    <row r="74" spans="6:9" x14ac:dyDescent="0.2">
      <c r="F74" s="31"/>
      <c r="G74" s="32"/>
      <c r="H74" s="32"/>
      <c r="I74" s="1"/>
    </row>
    <row r="75" spans="6:9" x14ac:dyDescent="0.2">
      <c r="F75" s="31"/>
      <c r="G75" s="32"/>
      <c r="H75" s="32"/>
      <c r="I75" s="1"/>
    </row>
    <row r="76" spans="6:9" x14ac:dyDescent="0.2">
      <c r="F76" s="31"/>
      <c r="G76" s="32"/>
      <c r="H76" s="32"/>
      <c r="I76" s="1"/>
    </row>
    <row r="77" spans="6:9" x14ac:dyDescent="0.2">
      <c r="F77" s="31"/>
      <c r="G77" s="32"/>
      <c r="H77" s="32"/>
      <c r="I77" s="1"/>
    </row>
    <row r="78" spans="6:9" x14ac:dyDescent="0.2">
      <c r="F78" s="31"/>
      <c r="G78" s="32"/>
      <c r="H78" s="32"/>
      <c r="I78" s="1"/>
    </row>
    <row r="79" spans="6:9" x14ac:dyDescent="0.2">
      <c r="F79" s="31"/>
      <c r="G79" s="32"/>
      <c r="H79" s="32"/>
      <c r="I79" s="1"/>
    </row>
    <row r="80" spans="6:9" x14ac:dyDescent="0.2">
      <c r="F80" s="31"/>
      <c r="G80" s="32"/>
      <c r="H80" s="32"/>
      <c r="I80" s="1"/>
    </row>
    <row r="81" spans="6:9" x14ac:dyDescent="0.2">
      <c r="F81" s="31"/>
      <c r="G81" s="32"/>
      <c r="H81" s="32"/>
      <c r="I81" s="1"/>
    </row>
    <row r="82" spans="6:9" x14ac:dyDescent="0.2">
      <c r="F82" s="31"/>
      <c r="G82" s="32"/>
      <c r="H82" s="32"/>
      <c r="I82" s="1"/>
    </row>
    <row r="83" spans="6:9" x14ac:dyDescent="0.2">
      <c r="F83" s="31"/>
      <c r="G83" s="32"/>
      <c r="H83" s="32"/>
      <c r="I83" s="1"/>
    </row>
  </sheetData>
  <sheetProtection algorithmName="SHA-512" hashValue="3GbRqZUxXjAAfWWYmSuFd4q8SEi5oEip5tCutgH8ExXst+l6sm335y/iMNaVZpPWuMhuvdFojP/KOBFjMHUz7g==" saltValue="3VlmTiobAAKd1SI0DSewZQ==" spinCount="100000" sheet="1" objects="1" scenarios="1"/>
  <protectedRanges>
    <protectedRange sqref="D46:G48" name="Oblast1"/>
    <protectedRange sqref="A49" name="Oblast2"/>
  </protectedRanges>
  <mergeCells count="11">
    <mergeCell ref="A49:B49"/>
    <mergeCell ref="D46:G46"/>
    <mergeCell ref="D47:G47"/>
    <mergeCell ref="D48:G48"/>
    <mergeCell ref="H34:I34"/>
    <mergeCell ref="A36:I36"/>
    <mergeCell ref="A1:I1"/>
    <mergeCell ref="A3:B3"/>
    <mergeCell ref="A4:B4"/>
    <mergeCell ref="A6:B6"/>
    <mergeCell ref="A7:B7"/>
  </mergeCells>
  <pageMargins left="0.59055118110236227" right="0.39370078740157483" top="0.39370078740157483" bottom="0.78740157480314965" header="0" footer="0.51181102362204722"/>
  <pageSetup paperSize="9" scale="87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8"/>
  <sheetViews>
    <sheetView showGridLines="0" tabSelected="1" view="pageBreakPreview" zoomScale="85" zoomScaleNormal="75" zoomScaleSheetLayoutView="85" workbookViewId="0">
      <selection activeCell="N16" sqref="N16"/>
    </sheetView>
  </sheetViews>
  <sheetFormatPr defaultColWidth="10.7109375" defaultRowHeight="12.75" x14ac:dyDescent="0.2"/>
  <cols>
    <col min="1" max="1" width="5.140625" style="165" customWidth="1"/>
    <col min="2" max="2" width="15.42578125" style="91" customWidth="1"/>
    <col min="3" max="3" width="61.140625" style="51" customWidth="1"/>
    <col min="4" max="4" width="4.7109375" style="165" customWidth="1"/>
    <col min="5" max="5" width="13" style="209" customWidth="1"/>
    <col min="6" max="6" width="12" style="210" customWidth="1"/>
    <col min="7" max="7" width="15.85546875" style="248" customWidth="1"/>
    <col min="8" max="8" width="8.5703125" style="211" customWidth="1"/>
    <col min="9" max="11" width="8.5703125" style="60" customWidth="1"/>
    <col min="12" max="16384" width="10.7109375" style="60"/>
  </cols>
  <sheetData>
    <row r="1" spans="1:11" s="166" customFormat="1" ht="15.75" x14ac:dyDescent="0.2">
      <c r="A1" s="268" t="s">
        <v>165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s="166" customFormat="1" ht="13.5" thickBot="1" x14ac:dyDescent="0.25">
      <c r="B2" s="187"/>
      <c r="C2" s="188"/>
      <c r="D2" s="189"/>
      <c r="E2" s="190"/>
      <c r="F2" s="189"/>
      <c r="G2" s="235"/>
      <c r="H2" s="167"/>
    </row>
    <row r="3" spans="1:11" s="166" customFormat="1" ht="13.5" thickTop="1" x14ac:dyDescent="0.2">
      <c r="A3" s="264" t="s">
        <v>17</v>
      </c>
      <c r="B3" s="265"/>
      <c r="C3" s="191" t="s">
        <v>91</v>
      </c>
      <c r="D3" s="192"/>
      <c r="E3" s="193"/>
      <c r="F3" s="192"/>
      <c r="G3" s="236"/>
      <c r="H3" s="168"/>
      <c r="I3" s="168"/>
      <c r="J3" s="168"/>
      <c r="K3" s="194"/>
    </row>
    <row r="4" spans="1:11" s="166" customFormat="1" ht="18" customHeight="1" thickBot="1" x14ac:dyDescent="0.25">
      <c r="A4" s="266" t="s">
        <v>18</v>
      </c>
      <c r="B4" s="267"/>
      <c r="C4" s="226" t="str">
        <f>Rekapitulace!C4</f>
        <v>D.1.1. TERÉNNÍ A SADOVÉ ÚPRAVY - II. FÁZE - ČÁST: MS1 a MS3</v>
      </c>
      <c r="D4" s="195"/>
      <c r="E4" s="196"/>
      <c r="F4" s="195"/>
      <c r="G4" s="237"/>
      <c r="H4" s="169"/>
      <c r="I4" s="169"/>
      <c r="J4" s="169"/>
      <c r="K4" s="197"/>
    </row>
    <row r="5" spans="1:11" ht="13.5" thickTop="1" x14ac:dyDescent="0.2">
      <c r="A5" s="85"/>
      <c r="B5" s="198"/>
      <c r="C5" s="199"/>
      <c r="D5" s="85"/>
      <c r="E5" s="200"/>
      <c r="F5" s="201"/>
      <c r="G5" s="238"/>
      <c r="H5" s="77"/>
      <c r="I5" s="85"/>
      <c r="J5" s="202"/>
      <c r="K5" s="165"/>
    </row>
    <row r="6" spans="1:11" x14ac:dyDescent="0.2">
      <c r="A6" s="86" t="s">
        <v>0</v>
      </c>
      <c r="B6" s="41" t="s">
        <v>1</v>
      </c>
      <c r="C6" s="42" t="s">
        <v>8</v>
      </c>
      <c r="D6" s="43" t="s">
        <v>9</v>
      </c>
      <c r="E6" s="63" t="s">
        <v>42</v>
      </c>
      <c r="F6" s="43" t="s">
        <v>43</v>
      </c>
      <c r="G6" s="239" t="s">
        <v>44</v>
      </c>
      <c r="H6" s="78" t="s">
        <v>10</v>
      </c>
      <c r="I6" s="44" t="s">
        <v>11</v>
      </c>
      <c r="J6" s="44" t="s">
        <v>12</v>
      </c>
      <c r="K6" s="44" t="s">
        <v>13</v>
      </c>
    </row>
    <row r="7" spans="1:11" s="49" customFormat="1" x14ac:dyDescent="0.2">
      <c r="A7" s="75"/>
      <c r="B7" s="251">
        <v>1</v>
      </c>
      <c r="C7" s="45" t="s">
        <v>92</v>
      </c>
      <c r="D7" s="46"/>
      <c r="E7" s="64"/>
      <c r="F7" s="269"/>
      <c r="G7" s="240"/>
      <c r="H7" s="79"/>
      <c r="I7" s="48"/>
      <c r="J7" s="48"/>
      <c r="K7" s="48"/>
    </row>
    <row r="8" spans="1:11" s="49" customFormat="1" ht="15" customHeight="1" x14ac:dyDescent="0.2">
      <c r="A8" s="75" t="s">
        <v>14</v>
      </c>
      <c r="B8" s="251">
        <v>121</v>
      </c>
      <c r="C8" s="45" t="s">
        <v>94</v>
      </c>
      <c r="D8" s="46"/>
      <c r="E8" s="64"/>
      <c r="F8" s="269"/>
      <c r="G8" s="240"/>
      <c r="H8" s="79"/>
      <c r="I8" s="47"/>
      <c r="J8" s="47"/>
      <c r="K8" s="47"/>
    </row>
    <row r="9" spans="1:11" s="49" customFormat="1" ht="12.75" customHeight="1" x14ac:dyDescent="0.2">
      <c r="A9" s="87">
        <v>1</v>
      </c>
      <c r="B9" s="252">
        <v>121112003</v>
      </c>
      <c r="C9" s="47" t="s">
        <v>51</v>
      </c>
      <c r="D9" s="171" t="s">
        <v>2</v>
      </c>
      <c r="E9" s="64">
        <v>100</v>
      </c>
      <c r="F9" s="270">
        <v>0</v>
      </c>
      <c r="G9" s="240">
        <f>E9*F9</f>
        <v>0</v>
      </c>
      <c r="H9" s="52"/>
      <c r="I9" s="48"/>
      <c r="J9" s="48"/>
      <c r="K9" s="52"/>
    </row>
    <row r="10" spans="1:11" s="51" customFormat="1" x14ac:dyDescent="0.2">
      <c r="A10" s="87"/>
      <c r="B10" s="172"/>
      <c r="C10" s="173" t="s">
        <v>168</v>
      </c>
      <c r="D10" s="87"/>
      <c r="E10" s="50"/>
      <c r="F10" s="271"/>
      <c r="G10" s="241"/>
      <c r="H10" s="82"/>
      <c r="I10" s="50"/>
      <c r="J10" s="62"/>
      <c r="K10" s="52"/>
    </row>
    <row r="11" spans="1:11" s="49" customFormat="1" x14ac:dyDescent="0.2">
      <c r="A11" s="87"/>
      <c r="B11" s="170"/>
      <c r="C11" s="47"/>
      <c r="D11" s="171"/>
      <c r="E11" s="64"/>
      <c r="F11" s="270"/>
      <c r="G11" s="240"/>
      <c r="H11" s="52"/>
      <c r="I11" s="48"/>
      <c r="J11" s="48"/>
      <c r="K11" s="52"/>
    </row>
    <row r="12" spans="1:11" s="49" customFormat="1" x14ac:dyDescent="0.2">
      <c r="A12" s="87">
        <v>2</v>
      </c>
      <c r="B12" s="252">
        <v>121151103</v>
      </c>
      <c r="C12" s="47" t="s">
        <v>50</v>
      </c>
      <c r="D12" s="171" t="s">
        <v>2</v>
      </c>
      <c r="E12" s="64">
        <v>152</v>
      </c>
      <c r="F12" s="270">
        <v>0</v>
      </c>
      <c r="G12" s="240">
        <f>E12*F12</f>
        <v>0</v>
      </c>
      <c r="H12" s="52"/>
      <c r="I12" s="48"/>
      <c r="J12" s="48"/>
      <c r="K12" s="52"/>
    </row>
    <row r="13" spans="1:11" s="51" customFormat="1" x14ac:dyDescent="0.2">
      <c r="A13" s="87"/>
      <c r="B13" s="172"/>
      <c r="C13" s="173" t="s">
        <v>169</v>
      </c>
      <c r="D13" s="87"/>
      <c r="E13" s="50"/>
      <c r="F13" s="271"/>
      <c r="G13" s="241"/>
      <c r="H13" s="82"/>
      <c r="I13" s="50"/>
      <c r="J13" s="62"/>
      <c r="K13" s="52"/>
    </row>
    <row r="14" spans="1:11" s="49" customFormat="1" x14ac:dyDescent="0.2">
      <c r="A14" s="87"/>
      <c r="B14" s="53" t="s">
        <v>16</v>
      </c>
      <c r="C14" s="54" t="str">
        <f>CONCATENATE(B8,"  ",C8)</f>
        <v>121  Sejmutí ornice a lesní půdy</v>
      </c>
      <c r="D14" s="55"/>
      <c r="E14" s="66"/>
      <c r="F14" s="272"/>
      <c r="G14" s="242">
        <f>SUM(G8:G13)</f>
        <v>0</v>
      </c>
      <c r="H14" s="76"/>
      <c r="I14" s="223">
        <f>SUM(I8:I13)</f>
        <v>0</v>
      </c>
      <c r="J14" s="223"/>
      <c r="K14" s="223">
        <f>SUM(K8:K13)</f>
        <v>0</v>
      </c>
    </row>
    <row r="15" spans="1:11" s="49" customFormat="1" x14ac:dyDescent="0.2">
      <c r="A15" s="75" t="s">
        <v>14</v>
      </c>
      <c r="B15" s="250">
        <v>132</v>
      </c>
      <c r="C15" s="56" t="s">
        <v>120</v>
      </c>
      <c r="D15" s="57"/>
      <c r="E15" s="65"/>
      <c r="F15" s="273"/>
      <c r="G15" s="243"/>
      <c r="H15" s="81"/>
      <c r="I15" s="58"/>
      <c r="J15" s="58"/>
      <c r="K15" s="58"/>
    </row>
    <row r="16" spans="1:11" s="49" customFormat="1" ht="27" customHeight="1" x14ac:dyDescent="0.2">
      <c r="A16" s="87">
        <v>3</v>
      </c>
      <c r="B16" s="252">
        <v>132212331</v>
      </c>
      <c r="C16" s="47" t="s">
        <v>119</v>
      </c>
      <c r="D16" s="171" t="s">
        <v>5</v>
      </c>
      <c r="E16" s="64">
        <v>20</v>
      </c>
      <c r="F16" s="270">
        <v>0</v>
      </c>
      <c r="G16" s="240">
        <f>E16*F16</f>
        <v>0</v>
      </c>
      <c r="H16" s="52"/>
      <c r="I16" s="48"/>
      <c r="J16" s="48"/>
      <c r="K16" s="52"/>
    </row>
    <row r="17" spans="1:11" s="51" customFormat="1" x14ac:dyDescent="0.2">
      <c r="A17" s="87"/>
      <c r="B17" s="172"/>
      <c r="C17" s="173" t="s">
        <v>170</v>
      </c>
      <c r="D17" s="87"/>
      <c r="E17" s="50"/>
      <c r="F17" s="271"/>
      <c r="G17" s="241"/>
      <c r="H17" s="82"/>
      <c r="I17" s="50"/>
      <c r="J17" s="62"/>
      <c r="K17" s="52"/>
    </row>
    <row r="18" spans="1:11" s="49" customFormat="1" x14ac:dyDescent="0.2">
      <c r="A18" s="87"/>
      <c r="B18" s="170"/>
      <c r="C18" s="47"/>
      <c r="D18" s="171"/>
      <c r="E18" s="64"/>
      <c r="F18" s="270"/>
      <c r="G18" s="240"/>
      <c r="H18" s="52"/>
      <c r="I18" s="48"/>
      <c r="J18" s="48"/>
      <c r="K18" s="52"/>
    </row>
    <row r="19" spans="1:11" s="49" customFormat="1" x14ac:dyDescent="0.2">
      <c r="A19" s="87"/>
      <c r="B19" s="53" t="s">
        <v>16</v>
      </c>
      <c r="C19" s="54" t="str">
        <f>CONCATENATE(B15,"  ",C15)</f>
        <v>132  Hloubení rýh</v>
      </c>
      <c r="D19" s="55"/>
      <c r="E19" s="66"/>
      <c r="F19" s="272"/>
      <c r="G19" s="242">
        <f>SUM(G15:G18)</f>
        <v>0</v>
      </c>
      <c r="H19" s="76"/>
      <c r="I19" s="223">
        <f>SUM(I15:I18)</f>
        <v>0</v>
      </c>
      <c r="J19" s="223"/>
      <c r="K19" s="223">
        <f>SUM(K15:K18)</f>
        <v>0</v>
      </c>
    </row>
    <row r="20" spans="1:11" s="49" customFormat="1" x14ac:dyDescent="0.2">
      <c r="A20" s="75" t="s">
        <v>14</v>
      </c>
      <c r="B20" s="250">
        <v>174</v>
      </c>
      <c r="C20" s="56" t="s">
        <v>103</v>
      </c>
      <c r="D20" s="57"/>
      <c r="E20" s="65"/>
      <c r="F20" s="273"/>
      <c r="G20" s="243"/>
      <c r="H20" s="81"/>
      <c r="I20" s="58"/>
      <c r="J20" s="58"/>
      <c r="K20" s="58"/>
    </row>
    <row r="21" spans="1:11" s="51" customFormat="1" x14ac:dyDescent="0.2">
      <c r="A21" s="87">
        <v>4</v>
      </c>
      <c r="B21" s="172">
        <v>174151101</v>
      </c>
      <c r="C21" s="212" t="s">
        <v>102</v>
      </c>
      <c r="D21" s="87" t="s">
        <v>5</v>
      </c>
      <c r="E21" s="50">
        <v>106.4</v>
      </c>
      <c r="F21" s="271">
        <v>0</v>
      </c>
      <c r="G21" s="241">
        <f>E21*F21</f>
        <v>0</v>
      </c>
      <c r="H21" s="82"/>
      <c r="I21" s="48"/>
      <c r="J21" s="48"/>
      <c r="K21" s="52"/>
    </row>
    <row r="22" spans="1:11" s="51" customFormat="1" ht="23.25" customHeight="1" x14ac:dyDescent="0.2">
      <c r="A22" s="87"/>
      <c r="B22" s="172"/>
      <c r="C22" s="173" t="s">
        <v>171</v>
      </c>
      <c r="D22" s="87"/>
      <c r="E22" s="50"/>
      <c r="F22" s="271"/>
      <c r="G22" s="241"/>
      <c r="H22" s="82"/>
      <c r="I22" s="50"/>
      <c r="J22" s="62"/>
      <c r="K22" s="52"/>
    </row>
    <row r="23" spans="1:11" s="49" customFormat="1" x14ac:dyDescent="0.2">
      <c r="A23" s="87"/>
      <c r="B23" s="170"/>
      <c r="C23" s="47"/>
      <c r="D23" s="171"/>
      <c r="E23" s="64"/>
      <c r="F23" s="270"/>
      <c r="G23" s="241"/>
      <c r="H23" s="52"/>
      <c r="I23" s="48"/>
      <c r="J23" s="48"/>
      <c r="K23" s="52"/>
    </row>
    <row r="24" spans="1:11" s="49" customFormat="1" x14ac:dyDescent="0.2">
      <c r="A24" s="87"/>
      <c r="B24" s="53" t="s">
        <v>16</v>
      </c>
      <c r="C24" s="54" t="str">
        <f>CONCATENATE(B20,"  ",C20)</f>
        <v>174  Zásypy</v>
      </c>
      <c r="D24" s="55"/>
      <c r="E24" s="66"/>
      <c r="F24" s="272"/>
      <c r="G24" s="242">
        <f>SUM(G20:G22)</f>
        <v>0</v>
      </c>
      <c r="H24" s="76"/>
      <c r="I24" s="223">
        <f>SUM(I20:I22)</f>
        <v>0</v>
      </c>
      <c r="J24" s="223"/>
      <c r="K24" s="223">
        <f>SUM(K20:K22)</f>
        <v>0</v>
      </c>
    </row>
    <row r="25" spans="1:11" s="49" customFormat="1" x14ac:dyDescent="0.2">
      <c r="A25" s="75" t="s">
        <v>14</v>
      </c>
      <c r="B25" s="250">
        <v>181</v>
      </c>
      <c r="C25" s="56" t="s">
        <v>95</v>
      </c>
      <c r="D25" s="57"/>
      <c r="E25" s="65"/>
      <c r="F25" s="273"/>
      <c r="G25" s="243"/>
      <c r="H25" s="81"/>
      <c r="I25" s="58"/>
      <c r="J25" s="58"/>
      <c r="K25" s="58"/>
    </row>
    <row r="26" spans="1:11" s="49" customFormat="1" ht="25.5" x14ac:dyDescent="0.2">
      <c r="A26" s="87">
        <v>5</v>
      </c>
      <c r="B26" s="252">
        <v>181351006</v>
      </c>
      <c r="C26" s="47" t="s">
        <v>121</v>
      </c>
      <c r="D26" s="171" t="s">
        <v>2</v>
      </c>
      <c r="E26" s="64">
        <v>100</v>
      </c>
      <c r="F26" s="270">
        <v>0</v>
      </c>
      <c r="G26" s="240">
        <f>E26*F26</f>
        <v>0</v>
      </c>
      <c r="H26" s="52"/>
      <c r="I26" s="48"/>
      <c r="J26" s="48"/>
      <c r="K26" s="52"/>
    </row>
    <row r="27" spans="1:11" s="51" customFormat="1" x14ac:dyDescent="0.2">
      <c r="A27" s="87"/>
      <c r="B27" s="172"/>
      <c r="C27" s="173" t="s">
        <v>172</v>
      </c>
      <c r="D27" s="87"/>
      <c r="E27" s="50"/>
      <c r="F27" s="271"/>
      <c r="G27" s="241"/>
      <c r="H27" s="82"/>
      <c r="I27" s="50"/>
      <c r="J27" s="62"/>
      <c r="K27" s="52"/>
    </row>
    <row r="28" spans="1:11" s="49" customFormat="1" ht="25.5" x14ac:dyDescent="0.2">
      <c r="A28" s="87">
        <v>6</v>
      </c>
      <c r="B28" s="170" t="s">
        <v>30</v>
      </c>
      <c r="C28" s="213" t="s">
        <v>122</v>
      </c>
      <c r="D28" s="171" t="s">
        <v>5</v>
      </c>
      <c r="E28" s="64">
        <v>21</v>
      </c>
      <c r="F28" s="270">
        <v>0</v>
      </c>
      <c r="G28" s="241">
        <f>ROUND(E28*F28,1)</f>
        <v>0</v>
      </c>
      <c r="H28" s="52"/>
      <c r="I28" s="48"/>
      <c r="J28" s="48"/>
      <c r="K28" s="52"/>
    </row>
    <row r="29" spans="1:11" s="49" customFormat="1" ht="25.5" x14ac:dyDescent="0.2">
      <c r="A29" s="87">
        <v>7</v>
      </c>
      <c r="B29" s="170" t="s">
        <v>30</v>
      </c>
      <c r="C29" s="213" t="s">
        <v>123</v>
      </c>
      <c r="D29" s="171" t="s">
        <v>5</v>
      </c>
      <c r="E29" s="64">
        <v>14</v>
      </c>
      <c r="F29" s="270">
        <v>0</v>
      </c>
      <c r="G29" s="241">
        <f>ROUND(E29*F29,1)</f>
        <v>0</v>
      </c>
      <c r="H29" s="52"/>
      <c r="I29" s="48"/>
      <c r="J29" s="48"/>
      <c r="K29" s="52"/>
    </row>
    <row r="30" spans="1:11" s="49" customFormat="1" ht="25.5" x14ac:dyDescent="0.2">
      <c r="A30" s="87">
        <v>8</v>
      </c>
      <c r="B30" s="252">
        <v>181351003</v>
      </c>
      <c r="C30" s="47" t="s">
        <v>53</v>
      </c>
      <c r="D30" s="171" t="s">
        <v>2</v>
      </c>
      <c r="E30" s="64">
        <v>1960</v>
      </c>
      <c r="F30" s="270">
        <v>0</v>
      </c>
      <c r="G30" s="240">
        <f>E30*F30</f>
        <v>0</v>
      </c>
      <c r="H30" s="52"/>
      <c r="I30" s="48"/>
      <c r="J30" s="48"/>
      <c r="K30" s="52"/>
    </row>
    <row r="31" spans="1:11" s="51" customFormat="1" ht="12.95" customHeight="1" x14ac:dyDescent="0.2">
      <c r="A31" s="87"/>
      <c r="B31" s="172"/>
      <c r="C31" s="173" t="s">
        <v>173</v>
      </c>
      <c r="D31" s="87"/>
      <c r="E31" s="50"/>
      <c r="F31" s="271"/>
      <c r="G31" s="241"/>
      <c r="H31" s="82"/>
      <c r="I31" s="50"/>
      <c r="J31" s="62"/>
      <c r="K31" s="52"/>
    </row>
    <row r="32" spans="1:11" s="49" customFormat="1" ht="15.6" customHeight="1" x14ac:dyDescent="0.2">
      <c r="A32" s="87">
        <v>9</v>
      </c>
      <c r="B32" s="170" t="s">
        <v>30</v>
      </c>
      <c r="C32" s="213" t="s">
        <v>90</v>
      </c>
      <c r="D32" s="171" t="s">
        <v>5</v>
      </c>
      <c r="E32" s="64">
        <v>39.200000000000003</v>
      </c>
      <c r="F32" s="270">
        <v>0</v>
      </c>
      <c r="G32" s="241">
        <f>ROUND(E32*F32,1)</f>
        <v>0</v>
      </c>
      <c r="H32" s="52"/>
      <c r="I32" s="48"/>
      <c r="J32" s="48"/>
      <c r="K32" s="52"/>
    </row>
    <row r="33" spans="1:11" s="49" customFormat="1" x14ac:dyDescent="0.2">
      <c r="A33" s="87"/>
      <c r="B33" s="170"/>
      <c r="C33" s="173" t="s">
        <v>174</v>
      </c>
      <c r="D33" s="171"/>
      <c r="E33" s="64"/>
      <c r="F33" s="270"/>
      <c r="G33" s="240"/>
      <c r="H33" s="52"/>
      <c r="I33" s="48"/>
      <c r="J33" s="48"/>
      <c r="K33" s="52"/>
    </row>
    <row r="34" spans="1:11" s="49" customFormat="1" ht="13.5" customHeight="1" x14ac:dyDescent="0.2">
      <c r="A34" s="87">
        <v>10</v>
      </c>
      <c r="B34" s="252">
        <v>181951111</v>
      </c>
      <c r="C34" s="47" t="s">
        <v>52</v>
      </c>
      <c r="D34" s="171" t="s">
        <v>2</v>
      </c>
      <c r="E34" s="64">
        <v>1960</v>
      </c>
      <c r="F34" s="270">
        <v>0</v>
      </c>
      <c r="G34" s="240">
        <f>E34*F34</f>
        <v>0</v>
      </c>
      <c r="H34" s="52"/>
      <c r="I34" s="48"/>
      <c r="J34" s="48"/>
      <c r="K34" s="52"/>
    </row>
    <row r="35" spans="1:11" s="49" customFormat="1" ht="23.45" customHeight="1" x14ac:dyDescent="0.2">
      <c r="A35" s="87"/>
      <c r="B35" s="170"/>
      <c r="C35" s="173" t="s">
        <v>175</v>
      </c>
      <c r="D35" s="171"/>
      <c r="E35" s="64"/>
      <c r="F35" s="270"/>
      <c r="G35" s="240"/>
      <c r="H35" s="52"/>
      <c r="I35" s="48"/>
      <c r="J35" s="48"/>
      <c r="K35" s="52"/>
    </row>
    <row r="36" spans="1:11" s="49" customFormat="1" x14ac:dyDescent="0.2">
      <c r="A36" s="87"/>
      <c r="B36" s="53" t="s">
        <v>16</v>
      </c>
      <c r="C36" s="54" t="str">
        <f>CONCATENATE(B25,"  ",C25)</f>
        <v>181  Úpravy pláně</v>
      </c>
      <c r="D36" s="55"/>
      <c r="E36" s="66"/>
      <c r="F36" s="272"/>
      <c r="G36" s="242">
        <f>SUM(G25:G35)</f>
        <v>0</v>
      </c>
      <c r="H36" s="76"/>
      <c r="I36" s="223">
        <f>SUM(I25:I35)</f>
        <v>0</v>
      </c>
      <c r="J36" s="223"/>
      <c r="K36" s="223">
        <f>SUM(K25:K35)</f>
        <v>0</v>
      </c>
    </row>
    <row r="37" spans="1:11" s="74" customFormat="1" x14ac:dyDescent="0.2">
      <c r="A37" s="88" t="s">
        <v>14</v>
      </c>
      <c r="B37" s="174">
        <v>162</v>
      </c>
      <c r="C37" s="68" t="s">
        <v>96</v>
      </c>
      <c r="D37" s="69"/>
      <c r="E37" s="70"/>
      <c r="F37" s="274"/>
      <c r="G37" s="244"/>
      <c r="H37" s="83"/>
      <c r="I37" s="72"/>
      <c r="J37" s="73"/>
      <c r="K37" s="71"/>
    </row>
    <row r="38" spans="1:11" s="51" customFormat="1" ht="25.5" x14ac:dyDescent="0.2">
      <c r="A38" s="87">
        <v>11</v>
      </c>
      <c r="B38" s="172">
        <v>162751117</v>
      </c>
      <c r="C38" s="212" t="s">
        <v>55</v>
      </c>
      <c r="D38" s="87" t="s">
        <v>5</v>
      </c>
      <c r="E38" s="64">
        <v>139</v>
      </c>
      <c r="F38" s="271">
        <v>0</v>
      </c>
      <c r="G38" s="241">
        <f>E38*F38</f>
        <v>0</v>
      </c>
      <c r="H38" s="82"/>
      <c r="I38" s="48"/>
      <c r="J38" s="48"/>
      <c r="K38" s="52"/>
    </row>
    <row r="39" spans="1:11" s="49" customFormat="1" x14ac:dyDescent="0.2">
      <c r="A39" s="87"/>
      <c r="B39" s="170"/>
      <c r="C39" s="173" t="s">
        <v>176</v>
      </c>
      <c r="D39" s="171"/>
      <c r="E39" s="64"/>
      <c r="F39" s="270"/>
      <c r="G39" s="240"/>
      <c r="H39" s="52"/>
      <c r="I39" s="48"/>
      <c r="J39" s="48"/>
      <c r="K39" s="52"/>
    </row>
    <row r="40" spans="1:11" s="49" customFormat="1" x14ac:dyDescent="0.2">
      <c r="A40" s="87"/>
      <c r="B40" s="170"/>
      <c r="C40" s="173" t="s">
        <v>177</v>
      </c>
      <c r="D40" s="171"/>
      <c r="E40" s="64"/>
      <c r="F40" s="270"/>
      <c r="G40" s="240"/>
      <c r="H40" s="52"/>
      <c r="I40" s="48"/>
      <c r="J40" s="48"/>
      <c r="K40" s="52"/>
    </row>
    <row r="41" spans="1:11" s="49" customFormat="1" ht="33.75" x14ac:dyDescent="0.2">
      <c r="A41" s="87"/>
      <c r="B41" s="170"/>
      <c r="C41" s="173" t="s">
        <v>138</v>
      </c>
      <c r="D41" s="171"/>
      <c r="E41" s="64"/>
      <c r="F41" s="270"/>
      <c r="G41" s="240"/>
      <c r="H41" s="52"/>
      <c r="I41" s="48"/>
      <c r="J41" s="48"/>
      <c r="K41" s="52"/>
    </row>
    <row r="42" spans="1:11" s="51" customFormat="1" ht="25.5" x14ac:dyDescent="0.2">
      <c r="A42" s="87">
        <v>12</v>
      </c>
      <c r="B42" s="172">
        <v>162751119</v>
      </c>
      <c r="C42" s="212" t="s">
        <v>56</v>
      </c>
      <c r="D42" s="87" t="s">
        <v>5</v>
      </c>
      <c r="E42" s="64">
        <v>4170</v>
      </c>
      <c r="F42" s="271">
        <v>0</v>
      </c>
      <c r="G42" s="241">
        <f>E42*F42</f>
        <v>0</v>
      </c>
      <c r="H42" s="82"/>
      <c r="I42" s="48"/>
      <c r="J42" s="48"/>
      <c r="K42" s="52"/>
    </row>
    <row r="43" spans="1:11" s="49" customFormat="1" x14ac:dyDescent="0.2">
      <c r="A43" s="87"/>
      <c r="B43" s="170"/>
      <c r="C43" s="173" t="s">
        <v>178</v>
      </c>
      <c r="D43" s="171"/>
      <c r="E43" s="64"/>
      <c r="F43" s="270"/>
      <c r="G43" s="240"/>
      <c r="H43" s="52"/>
      <c r="I43" s="48"/>
      <c r="J43" s="48"/>
      <c r="K43" s="52"/>
    </row>
    <row r="44" spans="1:11" s="51" customFormat="1" ht="42.75" customHeight="1" x14ac:dyDescent="0.2">
      <c r="A44" s="87">
        <v>13</v>
      </c>
      <c r="B44" s="175" t="s">
        <v>253</v>
      </c>
      <c r="C44" s="227" t="s">
        <v>107</v>
      </c>
      <c r="D44" s="87" t="s">
        <v>3</v>
      </c>
      <c r="E44" s="50">
        <v>250.2</v>
      </c>
      <c r="F44" s="271">
        <v>0</v>
      </c>
      <c r="G44" s="241">
        <f>E44*F44</f>
        <v>0</v>
      </c>
      <c r="H44" s="82"/>
      <c r="I44" s="50"/>
      <c r="J44" s="62"/>
      <c r="K44" s="52"/>
    </row>
    <row r="45" spans="1:11" s="49" customFormat="1" x14ac:dyDescent="0.2">
      <c r="A45" s="87"/>
      <c r="B45" s="170"/>
      <c r="C45" s="173" t="s">
        <v>179</v>
      </c>
      <c r="D45" s="171"/>
      <c r="E45" s="64"/>
      <c r="F45" s="270"/>
      <c r="G45" s="240"/>
      <c r="H45" s="52"/>
      <c r="I45" s="48"/>
      <c r="J45" s="48"/>
      <c r="K45" s="52"/>
    </row>
    <row r="46" spans="1:11" s="49" customFormat="1" x14ac:dyDescent="0.2">
      <c r="A46" s="87"/>
      <c r="B46" s="170"/>
      <c r="C46" s="173" t="s">
        <v>180</v>
      </c>
      <c r="D46" s="171"/>
      <c r="E46" s="64"/>
      <c r="F46" s="270"/>
      <c r="G46" s="240"/>
      <c r="H46" s="52"/>
      <c r="I46" s="48"/>
      <c r="J46" s="48"/>
      <c r="K46" s="52"/>
    </row>
    <row r="47" spans="1:11" s="51" customFormat="1" ht="38.25" x14ac:dyDescent="0.2">
      <c r="A47" s="87">
        <v>14</v>
      </c>
      <c r="B47" s="252">
        <v>162211319</v>
      </c>
      <c r="C47" s="212" t="s">
        <v>99</v>
      </c>
      <c r="D47" s="87" t="s">
        <v>5</v>
      </c>
      <c r="E47" s="50">
        <v>3.92</v>
      </c>
      <c r="F47" s="275">
        <v>0</v>
      </c>
      <c r="G47" s="241">
        <f>E47*F47</f>
        <v>0</v>
      </c>
      <c r="H47" s="82"/>
      <c r="I47" s="50"/>
      <c r="J47" s="62"/>
      <c r="K47" s="52"/>
    </row>
    <row r="48" spans="1:11" s="49" customFormat="1" x14ac:dyDescent="0.2">
      <c r="A48" s="87"/>
      <c r="B48" s="170"/>
      <c r="C48" s="173" t="s">
        <v>181</v>
      </c>
      <c r="D48" s="171"/>
      <c r="E48" s="64"/>
      <c r="F48" s="270"/>
      <c r="G48" s="240"/>
      <c r="H48" s="52"/>
      <c r="I48" s="48"/>
      <c r="J48" s="48"/>
      <c r="K48" s="52"/>
    </row>
    <row r="49" spans="1:11" s="51" customFormat="1" ht="25.5" x14ac:dyDescent="0.2">
      <c r="A49" s="87">
        <v>15</v>
      </c>
      <c r="B49" s="252">
        <v>162751117</v>
      </c>
      <c r="C49" s="212" t="s">
        <v>55</v>
      </c>
      <c r="D49" s="87" t="s">
        <v>5</v>
      </c>
      <c r="E49" s="50">
        <v>0.98</v>
      </c>
      <c r="F49" s="275">
        <v>0</v>
      </c>
      <c r="G49" s="241">
        <f>E49*F49</f>
        <v>0</v>
      </c>
      <c r="H49" s="82"/>
      <c r="I49" s="50"/>
      <c r="J49" s="62"/>
      <c r="K49" s="52"/>
    </row>
    <row r="50" spans="1:11" s="49" customFormat="1" x14ac:dyDescent="0.2">
      <c r="A50" s="87"/>
      <c r="B50" s="170"/>
      <c r="C50" s="173" t="s">
        <v>182</v>
      </c>
      <c r="D50" s="171"/>
      <c r="E50" s="64"/>
      <c r="F50" s="270"/>
      <c r="G50" s="240"/>
      <c r="H50" s="52"/>
      <c r="I50" s="48"/>
      <c r="J50" s="48"/>
      <c r="K50" s="52"/>
    </row>
    <row r="51" spans="1:11" s="51" customFormat="1" ht="25.5" x14ac:dyDescent="0.2">
      <c r="A51" s="87">
        <v>16</v>
      </c>
      <c r="B51" s="252">
        <v>162751119</v>
      </c>
      <c r="C51" s="212" t="s">
        <v>56</v>
      </c>
      <c r="D51" s="87" t="s">
        <v>5</v>
      </c>
      <c r="E51" s="50">
        <v>29.4</v>
      </c>
      <c r="F51" s="275">
        <v>0</v>
      </c>
      <c r="G51" s="241">
        <f>E51*F51</f>
        <v>0</v>
      </c>
      <c r="H51" s="82"/>
      <c r="I51" s="50"/>
      <c r="J51" s="62"/>
      <c r="K51" s="52"/>
    </row>
    <row r="52" spans="1:11" s="49" customFormat="1" x14ac:dyDescent="0.2">
      <c r="A52" s="87"/>
      <c r="B52" s="170"/>
      <c r="C52" s="173" t="s">
        <v>183</v>
      </c>
      <c r="D52" s="171"/>
      <c r="E52" s="64"/>
      <c r="F52" s="270"/>
      <c r="G52" s="240"/>
      <c r="H52" s="52"/>
      <c r="I52" s="48"/>
      <c r="J52" s="48"/>
      <c r="K52" s="52"/>
    </row>
    <row r="53" spans="1:11" s="51" customFormat="1" ht="28.5" customHeight="1" x14ac:dyDescent="0.2">
      <c r="A53" s="87">
        <v>17</v>
      </c>
      <c r="B53" s="176" t="s">
        <v>253</v>
      </c>
      <c r="C53" s="214" t="s">
        <v>107</v>
      </c>
      <c r="D53" s="87" t="s">
        <v>3</v>
      </c>
      <c r="E53" s="50">
        <v>1.764</v>
      </c>
      <c r="F53" s="271">
        <v>0</v>
      </c>
      <c r="G53" s="241">
        <f>ROUND(E53*F53,1)</f>
        <v>0</v>
      </c>
      <c r="H53" s="82"/>
      <c r="I53" s="48"/>
      <c r="J53" s="48"/>
      <c r="K53" s="52"/>
    </row>
    <row r="54" spans="1:11" s="49" customFormat="1" x14ac:dyDescent="0.2">
      <c r="A54" s="87"/>
      <c r="B54" s="170"/>
      <c r="C54" s="173" t="s">
        <v>184</v>
      </c>
      <c r="D54" s="171"/>
      <c r="E54" s="64"/>
      <c r="F54" s="270"/>
      <c r="G54" s="240"/>
      <c r="H54" s="52"/>
      <c r="I54" s="48"/>
      <c r="J54" s="48"/>
      <c r="K54" s="52"/>
    </row>
    <row r="55" spans="1:11" s="49" customFormat="1" x14ac:dyDescent="0.2">
      <c r="A55" s="87"/>
      <c r="B55" s="53" t="s">
        <v>16</v>
      </c>
      <c r="C55" s="54" t="str">
        <f>CONCATENATE(B37,"  ",C37)</f>
        <v>162  Vodorovné přemístění výkopku</v>
      </c>
      <c r="D55" s="55"/>
      <c r="E55" s="66"/>
      <c r="F55" s="272"/>
      <c r="G55" s="242">
        <f>SUM(G37:G54)</f>
        <v>0</v>
      </c>
      <c r="H55" s="76"/>
      <c r="I55" s="223">
        <f>SUM(I37:I54)</f>
        <v>0</v>
      </c>
      <c r="J55" s="223"/>
      <c r="K55" s="223">
        <f>SUM(K37:K54)</f>
        <v>0</v>
      </c>
    </row>
    <row r="56" spans="1:11" s="49" customFormat="1" x14ac:dyDescent="0.2">
      <c r="A56" s="75" t="s">
        <v>14</v>
      </c>
      <c r="B56" s="250">
        <v>11</v>
      </c>
      <c r="C56" s="56" t="s">
        <v>93</v>
      </c>
      <c r="D56" s="57"/>
      <c r="E56" s="65"/>
      <c r="F56" s="273"/>
      <c r="G56" s="243"/>
      <c r="H56" s="81"/>
      <c r="I56" s="58"/>
      <c r="J56" s="58"/>
      <c r="K56" s="58"/>
    </row>
    <row r="57" spans="1:11" s="51" customFormat="1" ht="25.5" x14ac:dyDescent="0.2">
      <c r="A57" s="87">
        <v>18</v>
      </c>
      <c r="B57" s="172">
        <v>111151111</v>
      </c>
      <c r="C57" s="212" t="s">
        <v>80</v>
      </c>
      <c r="D57" s="87" t="s">
        <v>2</v>
      </c>
      <c r="E57" s="50">
        <v>1960</v>
      </c>
      <c r="F57" s="271">
        <v>0</v>
      </c>
      <c r="G57" s="241">
        <f>E57*F57</f>
        <v>0</v>
      </c>
      <c r="H57" s="82"/>
      <c r="I57" s="48"/>
      <c r="J57" s="48"/>
      <c r="K57" s="52"/>
    </row>
    <row r="58" spans="1:11" s="51" customFormat="1" x14ac:dyDescent="0.2">
      <c r="A58" s="87"/>
      <c r="B58" s="172"/>
      <c r="C58" s="249">
        <v>1960</v>
      </c>
      <c r="D58" s="87"/>
      <c r="E58" s="50"/>
      <c r="F58" s="271"/>
      <c r="G58" s="241"/>
      <c r="H58" s="82"/>
      <c r="I58" s="50"/>
      <c r="J58" s="62"/>
      <c r="K58" s="52"/>
    </row>
    <row r="59" spans="1:11" s="51" customFormat="1" ht="25.5" x14ac:dyDescent="0.2">
      <c r="A59" s="87">
        <v>19</v>
      </c>
      <c r="B59" s="172">
        <v>997221858</v>
      </c>
      <c r="C59" s="214" t="s">
        <v>98</v>
      </c>
      <c r="D59" s="87" t="s">
        <v>3</v>
      </c>
      <c r="E59" s="177">
        <v>0.11799999999999999</v>
      </c>
      <c r="F59" s="275">
        <v>0</v>
      </c>
      <c r="G59" s="241">
        <f>E59*F59</f>
        <v>0</v>
      </c>
      <c r="H59" s="82"/>
      <c r="I59" s="48"/>
      <c r="J59" s="48"/>
      <c r="K59" s="52"/>
    </row>
    <row r="60" spans="1:11" s="51" customFormat="1" x14ac:dyDescent="0.2">
      <c r="A60" s="87"/>
      <c r="B60" s="172"/>
      <c r="C60" s="173" t="s">
        <v>185</v>
      </c>
      <c r="D60" s="87"/>
      <c r="E60" s="50"/>
      <c r="F60" s="271"/>
      <c r="G60" s="241"/>
      <c r="H60" s="82"/>
      <c r="I60" s="50"/>
      <c r="J60" s="62"/>
      <c r="K60" s="52"/>
    </row>
    <row r="61" spans="1:11" s="51" customFormat="1" ht="25.5" x14ac:dyDescent="0.2">
      <c r="A61" s="87">
        <v>20</v>
      </c>
      <c r="B61" s="172">
        <v>119005121</v>
      </c>
      <c r="C61" s="212" t="s">
        <v>88</v>
      </c>
      <c r="D61" s="87" t="s">
        <v>2</v>
      </c>
      <c r="E61" s="50">
        <v>100</v>
      </c>
      <c r="F61" s="271">
        <v>0</v>
      </c>
      <c r="G61" s="241">
        <f>E61*F61</f>
        <v>0</v>
      </c>
      <c r="H61" s="82"/>
      <c r="I61" s="48"/>
      <c r="J61" s="48"/>
      <c r="K61" s="52"/>
    </row>
    <row r="62" spans="1:11" s="51" customFormat="1" x14ac:dyDescent="0.2">
      <c r="A62" s="87">
        <v>21</v>
      </c>
      <c r="B62" s="172">
        <v>119005153</v>
      </c>
      <c r="C62" s="212" t="s">
        <v>133</v>
      </c>
      <c r="D62" s="87" t="s">
        <v>4</v>
      </c>
      <c r="E62" s="50">
        <v>38</v>
      </c>
      <c r="F62" s="271">
        <v>0</v>
      </c>
      <c r="G62" s="241">
        <f>E62*F62</f>
        <v>0</v>
      </c>
      <c r="H62" s="82"/>
      <c r="I62" s="48"/>
      <c r="J62" s="48"/>
      <c r="K62" s="52"/>
    </row>
    <row r="63" spans="1:11" s="49" customFormat="1" x14ac:dyDescent="0.2">
      <c r="A63" s="87"/>
      <c r="B63" s="53" t="s">
        <v>16</v>
      </c>
      <c r="C63" s="54" t="str">
        <f>CONCATENATE(B56,"  ",C56)</f>
        <v>11  Přípravné a přidružené práce</v>
      </c>
      <c r="D63" s="55"/>
      <c r="E63" s="66"/>
      <c r="F63" s="272"/>
      <c r="G63" s="242">
        <f>SUM(G56:G61)</f>
        <v>0</v>
      </c>
      <c r="H63" s="76"/>
      <c r="I63" s="223">
        <f>SUM(I56:I62)</f>
        <v>0</v>
      </c>
      <c r="J63" s="223"/>
      <c r="K63" s="223">
        <f>SUM(K56:K62)</f>
        <v>0</v>
      </c>
    </row>
    <row r="64" spans="1:11" s="49" customFormat="1" x14ac:dyDescent="0.2">
      <c r="A64" s="75" t="s">
        <v>14</v>
      </c>
      <c r="B64" s="250">
        <v>18</v>
      </c>
      <c r="C64" s="56" t="s">
        <v>15</v>
      </c>
      <c r="D64" s="57"/>
      <c r="E64" s="65"/>
      <c r="F64" s="273"/>
      <c r="G64" s="243"/>
      <c r="H64" s="81"/>
      <c r="I64" s="58"/>
      <c r="J64" s="58"/>
      <c r="K64" s="58"/>
    </row>
    <row r="65" spans="1:11" s="51" customFormat="1" ht="25.5" x14ac:dyDescent="0.2">
      <c r="A65" s="87">
        <v>22</v>
      </c>
      <c r="B65" s="172">
        <v>184813511</v>
      </c>
      <c r="C65" s="212" t="s">
        <v>49</v>
      </c>
      <c r="D65" s="87" t="s">
        <v>2</v>
      </c>
      <c r="E65" s="50">
        <v>2212</v>
      </c>
      <c r="F65" s="271">
        <v>0</v>
      </c>
      <c r="G65" s="241">
        <f>E65*F65</f>
        <v>0</v>
      </c>
      <c r="H65" s="82"/>
      <c r="I65" s="48"/>
      <c r="J65" s="48"/>
      <c r="K65" s="52"/>
    </row>
    <row r="66" spans="1:11" s="51" customFormat="1" x14ac:dyDescent="0.2">
      <c r="A66" s="87"/>
      <c r="B66" s="172"/>
      <c r="C66" s="173" t="s">
        <v>187</v>
      </c>
      <c r="D66" s="87"/>
      <c r="E66" s="50"/>
      <c r="F66" s="271"/>
      <c r="G66" s="241"/>
      <c r="H66" s="82"/>
      <c r="I66" s="50"/>
      <c r="J66" s="62"/>
      <c r="K66" s="52"/>
    </row>
    <row r="67" spans="1:11" s="51" customFormat="1" x14ac:dyDescent="0.2">
      <c r="A67" s="87">
        <v>23</v>
      </c>
      <c r="B67" s="172">
        <v>25234001</v>
      </c>
      <c r="C67" s="214" t="s">
        <v>97</v>
      </c>
      <c r="D67" s="87" t="s">
        <v>6</v>
      </c>
      <c r="E67" s="50">
        <v>1.0389999999999999</v>
      </c>
      <c r="F67" s="271">
        <v>0</v>
      </c>
      <c r="G67" s="241">
        <f>E67*F67</f>
        <v>0</v>
      </c>
      <c r="H67" s="82"/>
      <c r="I67" s="48"/>
      <c r="J67" s="48"/>
      <c r="K67" s="52"/>
    </row>
    <row r="68" spans="1:11" s="51" customFormat="1" x14ac:dyDescent="0.2">
      <c r="A68" s="87"/>
      <c r="B68" s="172"/>
      <c r="C68" s="173" t="s">
        <v>188</v>
      </c>
      <c r="D68" s="87"/>
      <c r="E68" s="50"/>
      <c r="F68" s="271"/>
      <c r="G68" s="241"/>
      <c r="H68" s="82"/>
      <c r="I68" s="50"/>
      <c r="J68" s="62"/>
      <c r="K68" s="52"/>
    </row>
    <row r="69" spans="1:11" s="51" customFormat="1" x14ac:dyDescent="0.2">
      <c r="A69" s="87"/>
      <c r="B69" s="172"/>
      <c r="C69" s="173"/>
      <c r="D69" s="87"/>
      <c r="E69" s="50"/>
      <c r="F69" s="271"/>
      <c r="G69" s="241"/>
      <c r="H69" s="82"/>
      <c r="I69" s="50"/>
      <c r="J69" s="62"/>
      <c r="K69" s="52"/>
    </row>
    <row r="70" spans="1:11" s="51" customFormat="1" ht="25.5" x14ac:dyDescent="0.2">
      <c r="A70" s="87"/>
      <c r="B70" s="203"/>
      <c r="C70" s="59" t="s">
        <v>137</v>
      </c>
      <c r="D70" s="59"/>
      <c r="E70" s="204"/>
      <c r="F70" s="276"/>
      <c r="G70" s="245"/>
      <c r="H70" s="82"/>
      <c r="I70" s="48"/>
      <c r="J70" s="48"/>
      <c r="K70" s="52"/>
    </row>
    <row r="71" spans="1:11" s="51" customFormat="1" ht="25.5" x14ac:dyDescent="0.2">
      <c r="A71" s="87">
        <v>24</v>
      </c>
      <c r="B71" s="172">
        <v>185802112</v>
      </c>
      <c r="C71" s="212" t="s">
        <v>57</v>
      </c>
      <c r="D71" s="87" t="s">
        <v>3</v>
      </c>
      <c r="E71" s="50">
        <v>1</v>
      </c>
      <c r="F71" s="271">
        <v>0</v>
      </c>
      <c r="G71" s="241">
        <f>ROUND(E71*F71,1)</f>
        <v>0</v>
      </c>
      <c r="H71" s="82"/>
      <c r="I71" s="48"/>
      <c r="J71" s="48"/>
      <c r="K71" s="52"/>
    </row>
    <row r="72" spans="1:11" s="51" customFormat="1" x14ac:dyDescent="0.2">
      <c r="A72" s="87"/>
      <c r="B72" s="172"/>
      <c r="C72" s="173" t="s">
        <v>189</v>
      </c>
      <c r="D72" s="87"/>
      <c r="E72" s="50"/>
      <c r="F72" s="271"/>
      <c r="G72" s="241"/>
      <c r="H72" s="82"/>
      <c r="I72" s="50"/>
      <c r="J72" s="62"/>
      <c r="K72" s="52"/>
    </row>
    <row r="73" spans="1:11" s="51" customFormat="1" x14ac:dyDescent="0.2">
      <c r="A73" s="87">
        <v>25</v>
      </c>
      <c r="B73" s="170" t="s">
        <v>30</v>
      </c>
      <c r="C73" s="182" t="s">
        <v>48</v>
      </c>
      <c r="D73" s="87" t="s">
        <v>3</v>
      </c>
      <c r="E73" s="50">
        <v>1</v>
      </c>
      <c r="F73" s="270">
        <v>0</v>
      </c>
      <c r="G73" s="241">
        <f>ROUND(E73*F73,1)</f>
        <v>0</v>
      </c>
      <c r="H73" s="82"/>
      <c r="I73" s="48"/>
      <c r="J73" s="48"/>
      <c r="K73" s="52"/>
    </row>
    <row r="74" spans="1:11" s="51" customFormat="1" x14ac:dyDescent="0.2">
      <c r="A74" s="87">
        <v>26</v>
      </c>
      <c r="B74" s="178">
        <v>183403113</v>
      </c>
      <c r="C74" s="212" t="s">
        <v>58</v>
      </c>
      <c r="D74" s="87" t="s">
        <v>2</v>
      </c>
      <c r="E74" s="50">
        <v>100</v>
      </c>
      <c r="F74" s="271">
        <v>0</v>
      </c>
      <c r="G74" s="241">
        <f>ROUND(E74*F74,1)</f>
        <v>0</v>
      </c>
      <c r="H74" s="82"/>
      <c r="I74" s="48"/>
      <c r="J74" s="48"/>
      <c r="K74" s="52"/>
    </row>
    <row r="75" spans="1:11" s="51" customFormat="1" ht="25.5" x14ac:dyDescent="0.2">
      <c r="A75" s="87">
        <v>27</v>
      </c>
      <c r="B75" s="172">
        <v>181114711</v>
      </c>
      <c r="C75" s="212" t="s">
        <v>61</v>
      </c>
      <c r="D75" s="87" t="s">
        <v>5</v>
      </c>
      <c r="E75" s="50">
        <v>0.05</v>
      </c>
      <c r="F75" s="271">
        <v>0</v>
      </c>
      <c r="G75" s="241">
        <f>E75*F75</f>
        <v>0</v>
      </c>
      <c r="H75" s="82"/>
      <c r="I75" s="48"/>
      <c r="J75" s="48"/>
      <c r="K75" s="52"/>
    </row>
    <row r="76" spans="1:11" s="51" customFormat="1" x14ac:dyDescent="0.2">
      <c r="A76" s="87"/>
      <c r="B76" s="172"/>
      <c r="C76" s="173" t="s">
        <v>190</v>
      </c>
      <c r="D76" s="87"/>
      <c r="E76" s="50"/>
      <c r="F76" s="271"/>
      <c r="G76" s="241"/>
      <c r="H76" s="82"/>
      <c r="I76" s="50"/>
      <c r="J76" s="62"/>
      <c r="K76" s="52"/>
    </row>
    <row r="77" spans="1:11" s="51" customFormat="1" x14ac:dyDescent="0.2">
      <c r="A77" s="87">
        <v>28</v>
      </c>
      <c r="B77" s="172">
        <v>183205111</v>
      </c>
      <c r="C77" s="48" t="s">
        <v>82</v>
      </c>
      <c r="D77" s="87" t="s">
        <v>2</v>
      </c>
      <c r="E77" s="50">
        <v>100</v>
      </c>
      <c r="F77" s="271">
        <v>0</v>
      </c>
      <c r="G77" s="241">
        <f>ROUND(E77*F77,1)</f>
        <v>0</v>
      </c>
      <c r="H77" s="82"/>
      <c r="I77" s="48"/>
      <c r="J77" s="48"/>
      <c r="K77" s="52"/>
    </row>
    <row r="78" spans="1:11" s="51" customFormat="1" ht="25.5" x14ac:dyDescent="0.2">
      <c r="A78" s="87">
        <v>29</v>
      </c>
      <c r="B78" s="172">
        <v>184813511</v>
      </c>
      <c r="C78" s="212" t="s">
        <v>49</v>
      </c>
      <c r="D78" s="87" t="s">
        <v>2</v>
      </c>
      <c r="E78" s="50">
        <v>100</v>
      </c>
      <c r="F78" s="271">
        <v>0</v>
      </c>
      <c r="G78" s="241">
        <f>ROUND(E78*F78,1)</f>
        <v>0</v>
      </c>
      <c r="H78" s="82"/>
      <c r="I78" s="48"/>
      <c r="J78" s="48"/>
      <c r="K78" s="52"/>
    </row>
    <row r="79" spans="1:11" s="51" customFormat="1" x14ac:dyDescent="0.2">
      <c r="A79" s="87"/>
      <c r="B79" s="172"/>
      <c r="C79" s="173" t="s">
        <v>191</v>
      </c>
      <c r="D79" s="87"/>
      <c r="E79" s="50"/>
      <c r="F79" s="271"/>
      <c r="G79" s="241"/>
      <c r="H79" s="82"/>
      <c r="I79" s="50"/>
      <c r="J79" s="62"/>
      <c r="K79" s="52"/>
    </row>
    <row r="80" spans="1:11" s="51" customFormat="1" x14ac:dyDescent="0.2">
      <c r="A80" s="87">
        <v>30</v>
      </c>
      <c r="B80" s="181">
        <v>25234001</v>
      </c>
      <c r="C80" s="214" t="s">
        <v>97</v>
      </c>
      <c r="D80" s="87" t="s">
        <v>6</v>
      </c>
      <c r="E80" s="50">
        <v>4.7E-2</v>
      </c>
      <c r="F80" s="271">
        <v>0</v>
      </c>
      <c r="G80" s="241">
        <f>ROUND(E80*F80,1)</f>
        <v>0</v>
      </c>
      <c r="H80" s="82"/>
      <c r="I80" s="48"/>
      <c r="J80" s="48"/>
      <c r="K80" s="52"/>
    </row>
    <row r="81" spans="1:13" s="51" customFormat="1" x14ac:dyDescent="0.2">
      <c r="A81" s="87"/>
      <c r="B81" s="172"/>
      <c r="C81" s="173" t="s">
        <v>192</v>
      </c>
      <c r="D81" s="87"/>
      <c r="E81" s="50"/>
      <c r="F81" s="271"/>
      <c r="G81" s="241"/>
      <c r="H81" s="82"/>
      <c r="I81" s="50"/>
      <c r="J81" s="62"/>
      <c r="K81" s="52"/>
    </row>
    <row r="82" spans="1:13" s="51" customFormat="1" ht="25.5" x14ac:dyDescent="0.2">
      <c r="A82" s="87">
        <v>31</v>
      </c>
      <c r="B82" s="172">
        <v>183111113</v>
      </c>
      <c r="C82" s="179" t="s">
        <v>83</v>
      </c>
      <c r="D82" s="87" t="s">
        <v>4</v>
      </c>
      <c r="E82" s="50">
        <v>486</v>
      </c>
      <c r="F82" s="271">
        <v>0</v>
      </c>
      <c r="G82" s="241">
        <f t="shared" ref="G82:G88" si="0">ROUND(E82*F82,1)</f>
        <v>0</v>
      </c>
      <c r="H82" s="82"/>
      <c r="I82" s="48"/>
      <c r="J82" s="48"/>
      <c r="K82" s="52"/>
    </row>
    <row r="83" spans="1:13" s="51" customFormat="1" ht="25.5" x14ac:dyDescent="0.2">
      <c r="A83" s="87">
        <v>32</v>
      </c>
      <c r="B83" s="172">
        <v>183111114</v>
      </c>
      <c r="C83" s="179" t="s">
        <v>126</v>
      </c>
      <c r="D83" s="87" t="s">
        <v>4</v>
      </c>
      <c r="E83" s="50">
        <v>72</v>
      </c>
      <c r="F83" s="271">
        <v>0</v>
      </c>
      <c r="G83" s="241">
        <f t="shared" si="0"/>
        <v>0</v>
      </c>
      <c r="H83" s="82"/>
      <c r="I83" s="48"/>
      <c r="J83" s="48"/>
      <c r="K83" s="52"/>
    </row>
    <row r="84" spans="1:13" s="51" customFormat="1" x14ac:dyDescent="0.2">
      <c r="A84" s="87"/>
      <c r="B84" s="172"/>
      <c r="C84" s="173" t="s">
        <v>193</v>
      </c>
      <c r="D84" s="87"/>
      <c r="E84" s="50"/>
      <c r="F84" s="271"/>
      <c r="G84" s="241"/>
      <c r="H84" s="82"/>
      <c r="I84" s="50"/>
      <c r="J84" s="62"/>
      <c r="K84" s="52"/>
    </row>
    <row r="85" spans="1:13" s="51" customFormat="1" ht="25.5" x14ac:dyDescent="0.2">
      <c r="A85" s="87">
        <v>33</v>
      </c>
      <c r="B85" s="178">
        <v>183211322</v>
      </c>
      <c r="C85" s="212" t="s">
        <v>84</v>
      </c>
      <c r="D85" s="87" t="s">
        <v>4</v>
      </c>
      <c r="E85" s="50">
        <v>486</v>
      </c>
      <c r="F85" s="271">
        <v>0</v>
      </c>
      <c r="G85" s="241">
        <f t="shared" si="0"/>
        <v>0</v>
      </c>
      <c r="H85" s="82"/>
      <c r="I85" s="48"/>
      <c r="J85" s="48"/>
      <c r="K85" s="52"/>
    </row>
    <row r="86" spans="1:13" s="51" customFormat="1" x14ac:dyDescent="0.2">
      <c r="A86" s="87"/>
      <c r="B86" s="170" t="s">
        <v>30</v>
      </c>
      <c r="C86" s="214" t="s">
        <v>38</v>
      </c>
      <c r="D86" s="87"/>
      <c r="E86" s="177"/>
      <c r="F86" s="275"/>
      <c r="G86" s="241"/>
      <c r="H86" s="82"/>
      <c r="I86" s="48"/>
      <c r="J86" s="48"/>
      <c r="K86" s="52"/>
    </row>
    <row r="87" spans="1:13" s="51" customFormat="1" x14ac:dyDescent="0.2">
      <c r="A87" s="87">
        <v>34</v>
      </c>
      <c r="B87" s="170" t="s">
        <v>30</v>
      </c>
      <c r="C87" s="214" t="s">
        <v>124</v>
      </c>
      <c r="D87" s="87" t="s">
        <v>4</v>
      </c>
      <c r="E87" s="177">
        <v>486</v>
      </c>
      <c r="F87" s="275">
        <v>0</v>
      </c>
      <c r="G87" s="241">
        <f>ROUND(E87*F87,1)</f>
        <v>0</v>
      </c>
      <c r="H87" s="82"/>
      <c r="I87" s="48"/>
      <c r="J87" s="48"/>
      <c r="K87" s="52"/>
    </row>
    <row r="88" spans="1:13" s="51" customFormat="1" ht="25.5" x14ac:dyDescent="0.2">
      <c r="A88" s="87">
        <v>35</v>
      </c>
      <c r="B88" s="172">
        <v>184102111</v>
      </c>
      <c r="C88" s="48" t="s">
        <v>85</v>
      </c>
      <c r="D88" s="87" t="s">
        <v>4</v>
      </c>
      <c r="E88" s="50">
        <v>72</v>
      </c>
      <c r="F88" s="271">
        <v>0</v>
      </c>
      <c r="G88" s="241">
        <f t="shared" si="0"/>
        <v>0</v>
      </c>
      <c r="H88" s="82"/>
      <c r="I88" s="48"/>
      <c r="J88" s="48"/>
      <c r="K88" s="52"/>
    </row>
    <row r="89" spans="1:13" s="51" customFormat="1" x14ac:dyDescent="0.2">
      <c r="A89" s="87"/>
      <c r="B89" s="170" t="s">
        <v>30</v>
      </c>
      <c r="C89" s="215" t="s">
        <v>37</v>
      </c>
      <c r="D89" s="87"/>
      <c r="E89" s="177"/>
      <c r="F89" s="275"/>
      <c r="G89" s="241"/>
      <c r="H89" s="82"/>
      <c r="I89" s="48"/>
      <c r="J89" s="48"/>
      <c r="K89" s="52"/>
    </row>
    <row r="90" spans="1:13" s="51" customFormat="1" x14ac:dyDescent="0.2">
      <c r="A90" s="87">
        <v>36</v>
      </c>
      <c r="B90" s="170" t="s">
        <v>136</v>
      </c>
      <c r="C90" s="215" t="s">
        <v>135</v>
      </c>
      <c r="D90" s="87" t="s">
        <v>4</v>
      </c>
      <c r="E90" s="177">
        <v>36</v>
      </c>
      <c r="F90" s="275">
        <v>0</v>
      </c>
      <c r="G90" s="241">
        <f>ROUND(E90*F90,1)</f>
        <v>0</v>
      </c>
      <c r="H90" s="82"/>
      <c r="I90" s="48"/>
      <c r="J90" s="48"/>
      <c r="K90" s="52"/>
    </row>
    <row r="91" spans="1:13" s="51" customFormat="1" x14ac:dyDescent="0.2">
      <c r="A91" s="87">
        <v>37</v>
      </c>
      <c r="B91" s="253">
        <v>5753</v>
      </c>
      <c r="C91" s="215" t="s">
        <v>134</v>
      </c>
      <c r="D91" s="87" t="s">
        <v>4</v>
      </c>
      <c r="E91" s="177">
        <v>36</v>
      </c>
      <c r="F91" s="275">
        <v>0</v>
      </c>
      <c r="G91" s="241">
        <f>ROUND(E91*F91,1)</f>
        <v>0</v>
      </c>
      <c r="H91" s="82"/>
      <c r="I91" s="48"/>
      <c r="J91" s="48"/>
      <c r="K91" s="52"/>
      <c r="L91" s="218"/>
      <c r="M91" s="218"/>
    </row>
    <row r="92" spans="1:13" s="51" customFormat="1" ht="25.5" x14ac:dyDescent="0.2">
      <c r="A92" s="87">
        <v>38</v>
      </c>
      <c r="B92" s="172">
        <v>185802114</v>
      </c>
      <c r="C92" s="48" t="s">
        <v>76</v>
      </c>
      <c r="D92" s="87" t="s">
        <v>3</v>
      </c>
      <c r="E92" s="177">
        <v>6.0000000000000001E-3</v>
      </c>
      <c r="F92" s="271">
        <v>0</v>
      </c>
      <c r="G92" s="241">
        <f>ROUND(E92*F92,1)</f>
        <v>0</v>
      </c>
      <c r="H92" s="82"/>
      <c r="I92" s="48"/>
      <c r="J92" s="48"/>
      <c r="K92" s="52"/>
    </row>
    <row r="93" spans="1:13" s="51" customFormat="1" x14ac:dyDescent="0.2">
      <c r="A93" s="87"/>
      <c r="B93" s="172"/>
      <c r="C93" s="173" t="s">
        <v>194</v>
      </c>
      <c r="D93" s="87"/>
      <c r="E93" s="50"/>
      <c r="F93" s="271"/>
      <c r="G93" s="241"/>
      <c r="H93" s="82"/>
      <c r="I93" s="50"/>
      <c r="J93" s="62"/>
      <c r="K93" s="52"/>
    </row>
    <row r="94" spans="1:13" s="51" customFormat="1" x14ac:dyDescent="0.2">
      <c r="A94" s="87">
        <v>39</v>
      </c>
      <c r="B94" s="170" t="s">
        <v>30</v>
      </c>
      <c r="C94" s="215" t="s">
        <v>100</v>
      </c>
      <c r="D94" s="87" t="s">
        <v>3</v>
      </c>
      <c r="E94" s="177">
        <v>6.0000000000000001E-3</v>
      </c>
      <c r="F94" s="275">
        <v>0</v>
      </c>
      <c r="G94" s="241">
        <f>ROUND(E94*F94,1)</f>
        <v>0</v>
      </c>
      <c r="H94" s="82"/>
      <c r="I94" s="48"/>
      <c r="J94" s="48"/>
      <c r="K94" s="52"/>
    </row>
    <row r="95" spans="1:13" s="51" customFormat="1" x14ac:dyDescent="0.2">
      <c r="A95" s="87">
        <v>40</v>
      </c>
      <c r="B95" s="172">
        <v>185851121</v>
      </c>
      <c r="C95" s="48" t="s">
        <v>73</v>
      </c>
      <c r="D95" s="87" t="s">
        <v>5</v>
      </c>
      <c r="E95" s="50">
        <v>4.4640000000000004</v>
      </c>
      <c r="F95" s="271">
        <v>0</v>
      </c>
      <c r="G95" s="241">
        <f>ROUND(E95*F95,1)</f>
        <v>0</v>
      </c>
      <c r="H95" s="82"/>
      <c r="I95" s="48"/>
      <c r="J95" s="48"/>
      <c r="K95" s="52"/>
    </row>
    <row r="96" spans="1:13" s="51" customFormat="1" x14ac:dyDescent="0.2">
      <c r="A96" s="87"/>
      <c r="B96" s="172"/>
      <c r="C96" s="173" t="s">
        <v>195</v>
      </c>
      <c r="D96" s="87"/>
      <c r="E96" s="50"/>
      <c r="F96" s="271"/>
      <c r="G96" s="241"/>
      <c r="H96" s="82"/>
      <c r="I96" s="50"/>
      <c r="J96" s="62"/>
      <c r="K96" s="52"/>
    </row>
    <row r="97" spans="1:11" s="51" customFormat="1" x14ac:dyDescent="0.2">
      <c r="A97" s="87">
        <v>41</v>
      </c>
      <c r="B97" s="172">
        <v>185804311</v>
      </c>
      <c r="C97" s="173" t="s">
        <v>161</v>
      </c>
      <c r="D97" s="87" t="s">
        <v>5</v>
      </c>
      <c r="E97" s="50">
        <v>4.4640000000000004</v>
      </c>
      <c r="F97" s="271">
        <v>0</v>
      </c>
      <c r="G97" s="241">
        <f>ROUND(E97*F97,1)</f>
        <v>0</v>
      </c>
      <c r="H97" s="82"/>
      <c r="I97" s="50"/>
      <c r="J97" s="62"/>
      <c r="K97" s="52"/>
    </row>
    <row r="98" spans="1:11" s="51" customFormat="1" x14ac:dyDescent="0.2">
      <c r="A98" s="87">
        <v>42</v>
      </c>
      <c r="B98" s="172">
        <v>8211321</v>
      </c>
      <c r="C98" s="215" t="s">
        <v>74</v>
      </c>
      <c r="D98" s="87" t="s">
        <v>5</v>
      </c>
      <c r="E98" s="50">
        <v>4.4640000000000004</v>
      </c>
      <c r="F98" s="271">
        <v>0</v>
      </c>
      <c r="G98" s="241">
        <f>ROUND(E98*F98,1)</f>
        <v>0</v>
      </c>
      <c r="H98" s="82"/>
      <c r="I98" s="48"/>
      <c r="J98" s="48"/>
      <c r="K98" s="52"/>
    </row>
    <row r="99" spans="1:11" s="51" customFormat="1" x14ac:dyDescent="0.2">
      <c r="A99" s="87">
        <v>43</v>
      </c>
      <c r="B99" s="172">
        <v>184911421</v>
      </c>
      <c r="C99" s="48" t="s">
        <v>72</v>
      </c>
      <c r="D99" s="87" t="s">
        <v>2</v>
      </c>
      <c r="E99" s="50">
        <v>60</v>
      </c>
      <c r="F99" s="271">
        <v>0</v>
      </c>
      <c r="G99" s="241">
        <f>ROUND(E99*F99,1)</f>
        <v>0</v>
      </c>
      <c r="H99" s="82"/>
      <c r="I99" s="48"/>
      <c r="J99" s="48"/>
      <c r="K99" s="52"/>
    </row>
    <row r="100" spans="1:11" s="51" customFormat="1" x14ac:dyDescent="0.2">
      <c r="A100" s="87"/>
      <c r="B100" s="172"/>
      <c r="C100" s="173" t="s">
        <v>196</v>
      </c>
      <c r="D100" s="87"/>
      <c r="E100" s="50"/>
      <c r="F100" s="271"/>
      <c r="G100" s="241"/>
      <c r="H100" s="82"/>
      <c r="I100" s="50"/>
      <c r="J100" s="62"/>
      <c r="K100" s="52"/>
    </row>
    <row r="101" spans="1:11" s="199" customFormat="1" ht="13.5" customHeight="1" x14ac:dyDescent="0.2">
      <c r="A101" s="87">
        <v>44</v>
      </c>
      <c r="B101" s="172" t="s">
        <v>30</v>
      </c>
      <c r="C101" s="216" t="s">
        <v>41</v>
      </c>
      <c r="D101" s="87" t="s">
        <v>5</v>
      </c>
      <c r="E101" s="228">
        <v>6</v>
      </c>
      <c r="F101" s="275">
        <v>0</v>
      </c>
      <c r="G101" s="241">
        <f>ROUND(E101*F101,1)</f>
        <v>0</v>
      </c>
      <c r="H101" s="84"/>
      <c r="I101" s="205"/>
      <c r="J101" s="205"/>
      <c r="K101" s="52"/>
    </row>
    <row r="102" spans="1:11" s="51" customFormat="1" x14ac:dyDescent="0.2">
      <c r="A102" s="87"/>
      <c r="B102" s="172"/>
      <c r="C102" s="173" t="s">
        <v>197</v>
      </c>
      <c r="D102" s="87"/>
      <c r="E102" s="50"/>
      <c r="F102" s="271"/>
      <c r="G102" s="241"/>
      <c r="H102" s="82"/>
      <c r="I102" s="50"/>
      <c r="J102" s="62"/>
      <c r="K102" s="52"/>
    </row>
    <row r="103" spans="1:11" s="51" customFormat="1" ht="25.5" x14ac:dyDescent="0.2">
      <c r="A103" s="87">
        <v>45</v>
      </c>
      <c r="B103" s="172">
        <v>184911151</v>
      </c>
      <c r="C103" s="48" t="s">
        <v>89</v>
      </c>
      <c r="D103" s="87" t="s">
        <v>2</v>
      </c>
      <c r="E103" s="50">
        <v>40</v>
      </c>
      <c r="F103" s="271">
        <v>0</v>
      </c>
      <c r="G103" s="241">
        <f>ROUND(E103*F103,1)</f>
        <v>0</v>
      </c>
      <c r="H103" s="82"/>
      <c r="I103" s="48"/>
      <c r="J103" s="48"/>
      <c r="K103" s="52"/>
    </row>
    <row r="104" spans="1:11" s="51" customFormat="1" x14ac:dyDescent="0.2">
      <c r="A104" s="87"/>
      <c r="B104" s="172"/>
      <c r="C104" s="249">
        <v>40</v>
      </c>
      <c r="D104" s="87"/>
      <c r="E104" s="50"/>
      <c r="F104" s="271"/>
      <c r="G104" s="241"/>
      <c r="H104" s="82"/>
      <c r="I104" s="50"/>
      <c r="J104" s="62"/>
      <c r="K104" s="52"/>
    </row>
    <row r="105" spans="1:11" s="199" customFormat="1" ht="25.5" x14ac:dyDescent="0.2">
      <c r="A105" s="87">
        <v>46</v>
      </c>
      <c r="B105" s="172" t="s">
        <v>30</v>
      </c>
      <c r="C105" s="216" t="s">
        <v>104</v>
      </c>
      <c r="D105" s="87" t="s">
        <v>5</v>
      </c>
      <c r="E105" s="50">
        <v>2</v>
      </c>
      <c r="F105" s="275">
        <v>0</v>
      </c>
      <c r="G105" s="241">
        <f>ROUND(E105*F105,1)</f>
        <v>0</v>
      </c>
      <c r="H105" s="84"/>
      <c r="I105" s="205"/>
      <c r="J105" s="205"/>
      <c r="K105" s="52"/>
    </row>
    <row r="106" spans="1:11" s="51" customFormat="1" x14ac:dyDescent="0.2">
      <c r="A106" s="87"/>
      <c r="B106" s="172"/>
      <c r="C106" s="173" t="s">
        <v>198</v>
      </c>
      <c r="D106" s="87"/>
      <c r="E106" s="50"/>
      <c r="F106" s="271"/>
      <c r="G106" s="241"/>
      <c r="H106" s="82"/>
      <c r="I106" s="50"/>
      <c r="J106" s="62"/>
      <c r="K106" s="52"/>
    </row>
    <row r="107" spans="1:11" s="51" customFormat="1" x14ac:dyDescent="0.2">
      <c r="A107" s="87">
        <v>47</v>
      </c>
      <c r="B107" s="172">
        <v>184801131</v>
      </c>
      <c r="C107" s="212" t="s">
        <v>86</v>
      </c>
      <c r="D107" s="87" t="s">
        <v>2</v>
      </c>
      <c r="E107" s="50">
        <v>100</v>
      </c>
      <c r="F107" s="271">
        <v>0</v>
      </c>
      <c r="G107" s="241">
        <f>E107*F107</f>
        <v>0</v>
      </c>
      <c r="H107" s="82"/>
      <c r="I107" s="48"/>
      <c r="J107" s="48"/>
      <c r="K107" s="52"/>
    </row>
    <row r="108" spans="1:11" s="51" customFormat="1" x14ac:dyDescent="0.2">
      <c r="A108" s="87"/>
      <c r="B108" s="172"/>
      <c r="C108" s="173" t="s">
        <v>199</v>
      </c>
      <c r="D108" s="87"/>
      <c r="E108" s="50"/>
      <c r="F108" s="271"/>
      <c r="G108" s="241"/>
      <c r="H108" s="82"/>
      <c r="I108" s="50"/>
      <c r="J108" s="62"/>
      <c r="K108" s="52"/>
    </row>
    <row r="109" spans="1:11" s="51" customFormat="1" ht="25.5" x14ac:dyDescent="0.2">
      <c r="A109" s="87">
        <v>48</v>
      </c>
      <c r="B109" s="172">
        <v>185804211</v>
      </c>
      <c r="C109" s="212" t="s">
        <v>151</v>
      </c>
      <c r="D109" s="87" t="s">
        <v>2</v>
      </c>
      <c r="E109" s="50">
        <v>200</v>
      </c>
      <c r="F109" s="271">
        <v>0</v>
      </c>
      <c r="G109" s="241">
        <f>E109*F109</f>
        <v>0</v>
      </c>
      <c r="H109" s="82"/>
      <c r="I109" s="48"/>
      <c r="J109" s="48"/>
      <c r="K109" s="52"/>
    </row>
    <row r="110" spans="1:11" s="51" customFormat="1" x14ac:dyDescent="0.2">
      <c r="A110" s="87"/>
      <c r="B110" s="172"/>
      <c r="C110" s="173" t="s">
        <v>200</v>
      </c>
      <c r="D110" s="87"/>
      <c r="E110" s="50"/>
      <c r="F110" s="271"/>
      <c r="G110" s="241"/>
      <c r="H110" s="82"/>
      <c r="I110" s="50"/>
      <c r="J110" s="62"/>
      <c r="K110" s="52"/>
    </row>
    <row r="111" spans="1:11" s="51" customFormat="1" ht="25.5" x14ac:dyDescent="0.2">
      <c r="A111" s="87">
        <v>49</v>
      </c>
      <c r="B111" s="172">
        <v>185804212</v>
      </c>
      <c r="C111" s="212" t="s">
        <v>152</v>
      </c>
      <c r="D111" s="87" t="s">
        <v>2</v>
      </c>
      <c r="E111" s="50">
        <v>300</v>
      </c>
      <c r="F111" s="271">
        <v>0</v>
      </c>
      <c r="G111" s="241">
        <f>E111*F111</f>
        <v>0</v>
      </c>
      <c r="H111" s="82"/>
      <c r="I111" s="48"/>
      <c r="J111" s="48"/>
      <c r="K111" s="52"/>
    </row>
    <row r="112" spans="1:11" s="51" customFormat="1" x14ac:dyDescent="0.2">
      <c r="A112" s="87"/>
      <c r="B112" s="172"/>
      <c r="C112" s="173" t="s">
        <v>201</v>
      </c>
      <c r="D112" s="87"/>
      <c r="E112" s="50"/>
      <c r="F112" s="271"/>
      <c r="G112" s="241"/>
      <c r="H112" s="82"/>
      <c r="I112" s="50"/>
      <c r="J112" s="62"/>
      <c r="K112" s="52"/>
    </row>
    <row r="113" spans="1:11" s="51" customFormat="1" ht="25.5" x14ac:dyDescent="0.2">
      <c r="A113" s="87">
        <v>50</v>
      </c>
      <c r="B113" s="179">
        <v>997221858</v>
      </c>
      <c r="C113" s="214" t="s">
        <v>98</v>
      </c>
      <c r="D113" s="87" t="s">
        <v>3</v>
      </c>
      <c r="E113" s="177">
        <v>0.1</v>
      </c>
      <c r="F113" s="275">
        <v>0</v>
      </c>
      <c r="G113" s="241">
        <f>ROUND(E113*F113,1)</f>
        <v>0</v>
      </c>
      <c r="H113" s="82"/>
      <c r="I113" s="48"/>
      <c r="J113" s="48"/>
      <c r="K113" s="52"/>
    </row>
    <row r="114" spans="1:11" s="51" customFormat="1" x14ac:dyDescent="0.2">
      <c r="A114" s="87"/>
      <c r="B114" s="172"/>
      <c r="C114" s="173" t="s">
        <v>202</v>
      </c>
      <c r="D114" s="87"/>
      <c r="E114" s="50"/>
      <c r="F114" s="271"/>
      <c r="G114" s="241"/>
      <c r="H114" s="82"/>
      <c r="I114" s="50"/>
      <c r="J114" s="62"/>
      <c r="K114" s="52"/>
    </row>
    <row r="115" spans="1:11" s="51" customFormat="1" x14ac:dyDescent="0.2">
      <c r="A115" s="87">
        <v>51</v>
      </c>
      <c r="B115" s="179">
        <v>185804311</v>
      </c>
      <c r="C115" s="212" t="s">
        <v>87</v>
      </c>
      <c r="D115" s="87" t="s">
        <v>5</v>
      </c>
      <c r="E115" s="177">
        <v>4</v>
      </c>
      <c r="F115" s="275">
        <v>0</v>
      </c>
      <c r="G115" s="241">
        <f>ROUND(E115*F115,1)</f>
        <v>0</v>
      </c>
      <c r="H115" s="82"/>
      <c r="I115" s="48"/>
      <c r="J115" s="48"/>
      <c r="K115" s="52"/>
    </row>
    <row r="116" spans="1:11" s="51" customFormat="1" x14ac:dyDescent="0.2">
      <c r="A116" s="87"/>
      <c r="B116" s="172"/>
      <c r="C116" s="173" t="s">
        <v>203</v>
      </c>
      <c r="D116" s="87"/>
      <c r="E116" s="50"/>
      <c r="F116" s="271"/>
      <c r="G116" s="241"/>
      <c r="H116" s="82"/>
      <c r="I116" s="50"/>
      <c r="J116" s="62"/>
      <c r="K116" s="52"/>
    </row>
    <row r="117" spans="1:11" s="51" customFormat="1" x14ac:dyDescent="0.2">
      <c r="A117" s="87">
        <v>52</v>
      </c>
      <c r="B117" s="172">
        <v>185851121</v>
      </c>
      <c r="C117" s="48" t="s">
        <v>73</v>
      </c>
      <c r="D117" s="87" t="s">
        <v>5</v>
      </c>
      <c r="E117" s="177">
        <v>4</v>
      </c>
      <c r="F117" s="271">
        <v>0</v>
      </c>
      <c r="G117" s="241">
        <f>ROUND(E117*F117,1)</f>
        <v>0</v>
      </c>
      <c r="H117" s="82"/>
      <c r="I117" s="48"/>
      <c r="J117" s="48"/>
      <c r="K117" s="52"/>
    </row>
    <row r="118" spans="1:11" s="51" customFormat="1" x14ac:dyDescent="0.2">
      <c r="A118" s="87">
        <v>53</v>
      </c>
      <c r="B118" s="172">
        <v>8211321</v>
      </c>
      <c r="C118" s="215" t="s">
        <v>74</v>
      </c>
      <c r="D118" s="87" t="s">
        <v>5</v>
      </c>
      <c r="E118" s="50">
        <v>4</v>
      </c>
      <c r="F118" s="271">
        <v>0</v>
      </c>
      <c r="G118" s="241">
        <f>ROUND(E118*F118,1)</f>
        <v>0</v>
      </c>
      <c r="H118" s="82"/>
      <c r="I118" s="48"/>
      <c r="J118" s="48"/>
      <c r="K118" s="52"/>
    </row>
    <row r="119" spans="1:11" s="51" customFormat="1" x14ac:dyDescent="0.2">
      <c r="A119" s="87">
        <v>54</v>
      </c>
      <c r="B119" s="179">
        <v>185804312</v>
      </c>
      <c r="C119" s="212" t="s">
        <v>105</v>
      </c>
      <c r="D119" s="87" t="s">
        <v>5</v>
      </c>
      <c r="E119" s="177">
        <v>6</v>
      </c>
      <c r="F119" s="275">
        <v>0</v>
      </c>
      <c r="G119" s="241">
        <f>ROUND(E119*F119,1)</f>
        <v>0</v>
      </c>
      <c r="H119" s="82"/>
      <c r="I119" s="48"/>
      <c r="J119" s="48"/>
      <c r="K119" s="52"/>
    </row>
    <row r="120" spans="1:11" s="51" customFormat="1" x14ac:dyDescent="0.2">
      <c r="A120" s="87"/>
      <c r="B120" s="172"/>
      <c r="C120" s="173" t="s">
        <v>204</v>
      </c>
      <c r="D120" s="87"/>
      <c r="E120" s="50"/>
      <c r="F120" s="271"/>
      <c r="G120" s="241"/>
      <c r="H120" s="82"/>
      <c r="I120" s="50"/>
      <c r="J120" s="62"/>
      <c r="K120" s="52"/>
    </row>
    <row r="121" spans="1:11" s="51" customFormat="1" x14ac:dyDescent="0.2">
      <c r="A121" s="87">
        <v>55</v>
      </c>
      <c r="B121" s="172">
        <v>185851121</v>
      </c>
      <c r="C121" s="48" t="s">
        <v>73</v>
      </c>
      <c r="D121" s="87" t="s">
        <v>5</v>
      </c>
      <c r="E121" s="177">
        <v>6</v>
      </c>
      <c r="F121" s="271">
        <v>0</v>
      </c>
      <c r="G121" s="241">
        <f>ROUND(E121*F121,1)</f>
        <v>0</v>
      </c>
      <c r="H121" s="82"/>
      <c r="I121" s="48"/>
      <c r="J121" s="48"/>
      <c r="K121" s="52"/>
    </row>
    <row r="122" spans="1:11" s="51" customFormat="1" x14ac:dyDescent="0.2">
      <c r="A122" s="87">
        <v>56</v>
      </c>
      <c r="B122" s="172">
        <v>8211321</v>
      </c>
      <c r="C122" s="215" t="s">
        <v>74</v>
      </c>
      <c r="D122" s="87" t="s">
        <v>5</v>
      </c>
      <c r="E122" s="50">
        <v>6</v>
      </c>
      <c r="F122" s="271">
        <v>0</v>
      </c>
      <c r="G122" s="241">
        <f>ROUND(E122*F122,1)</f>
        <v>0</v>
      </c>
      <c r="H122" s="82"/>
      <c r="I122" s="48"/>
      <c r="J122" s="48"/>
      <c r="K122" s="52"/>
    </row>
    <row r="123" spans="1:11" s="51" customFormat="1" ht="11.45" customHeight="1" x14ac:dyDescent="0.2">
      <c r="A123" s="87"/>
      <c r="B123" s="172"/>
      <c r="C123" s="173"/>
      <c r="D123" s="87"/>
      <c r="E123" s="50"/>
      <c r="F123" s="271"/>
      <c r="G123" s="241"/>
      <c r="H123" s="82"/>
      <c r="I123" s="50"/>
      <c r="J123" s="62"/>
      <c r="K123" s="52"/>
    </row>
    <row r="124" spans="1:11" s="51" customFormat="1" ht="24.95" customHeight="1" x14ac:dyDescent="0.2">
      <c r="A124" s="87">
        <v>57</v>
      </c>
      <c r="B124" s="172">
        <v>183151118</v>
      </c>
      <c r="C124" s="212" t="s">
        <v>64</v>
      </c>
      <c r="D124" s="87" t="s">
        <v>4</v>
      </c>
      <c r="E124" s="50">
        <v>38</v>
      </c>
      <c r="F124" s="271">
        <v>0</v>
      </c>
      <c r="G124" s="241">
        <f>E124*F124</f>
        <v>0</v>
      </c>
      <c r="H124" s="82"/>
      <c r="I124" s="48"/>
      <c r="J124" s="48"/>
      <c r="K124" s="52"/>
    </row>
    <row r="125" spans="1:11" s="51" customFormat="1" x14ac:dyDescent="0.2">
      <c r="A125" s="87"/>
      <c r="B125" s="172"/>
      <c r="C125" s="173" t="s">
        <v>125</v>
      </c>
      <c r="D125" s="87"/>
      <c r="E125" s="50"/>
      <c r="F125" s="271"/>
      <c r="G125" s="241"/>
      <c r="H125" s="82"/>
      <c r="I125" s="50"/>
      <c r="J125" s="62"/>
      <c r="K125" s="52"/>
    </row>
    <row r="126" spans="1:11" s="51" customFormat="1" ht="25.5" x14ac:dyDescent="0.2">
      <c r="A126" s="87">
        <v>58</v>
      </c>
      <c r="B126" s="172">
        <v>184102126</v>
      </c>
      <c r="C126" s="212" t="s">
        <v>65</v>
      </c>
      <c r="D126" s="87" t="s">
        <v>4</v>
      </c>
      <c r="E126" s="50">
        <v>38</v>
      </c>
      <c r="F126" s="271">
        <v>0</v>
      </c>
      <c r="G126" s="241">
        <f>E126*F126</f>
        <v>0</v>
      </c>
      <c r="H126" s="82"/>
      <c r="I126" s="48"/>
      <c r="J126" s="48"/>
      <c r="K126" s="52"/>
    </row>
    <row r="127" spans="1:11" s="51" customFormat="1" ht="25.5" x14ac:dyDescent="0.2">
      <c r="A127" s="87">
        <v>59</v>
      </c>
      <c r="B127" s="172">
        <v>185802114</v>
      </c>
      <c r="C127" s="48" t="s">
        <v>76</v>
      </c>
      <c r="D127" s="87" t="s">
        <v>3</v>
      </c>
      <c r="E127" s="62">
        <v>3.8E-3</v>
      </c>
      <c r="F127" s="271">
        <v>0</v>
      </c>
      <c r="G127" s="241">
        <f>ROUND(E127*F127,1)</f>
        <v>0</v>
      </c>
      <c r="H127" s="82"/>
      <c r="I127" s="48"/>
      <c r="J127" s="48"/>
      <c r="K127" s="52"/>
    </row>
    <row r="128" spans="1:11" s="51" customFormat="1" x14ac:dyDescent="0.2">
      <c r="A128" s="87"/>
      <c r="B128" s="172"/>
      <c r="C128" s="173" t="s">
        <v>205</v>
      </c>
      <c r="D128" s="87"/>
      <c r="E128" s="50"/>
      <c r="F128" s="271"/>
      <c r="G128" s="241"/>
      <c r="H128" s="82"/>
      <c r="I128" s="50"/>
      <c r="J128" s="62"/>
      <c r="K128" s="52"/>
    </row>
    <row r="129" spans="1:11" s="51" customFormat="1" x14ac:dyDescent="0.2">
      <c r="A129" s="87">
        <v>60</v>
      </c>
      <c r="B129" s="170" t="s">
        <v>30</v>
      </c>
      <c r="C129" s="215" t="s">
        <v>75</v>
      </c>
      <c r="D129" s="87" t="s">
        <v>3</v>
      </c>
      <c r="E129" s="62">
        <v>3.8E-3</v>
      </c>
      <c r="F129" s="275">
        <v>0</v>
      </c>
      <c r="G129" s="241">
        <f>ROUND(E129*F129,1)</f>
        <v>0</v>
      </c>
      <c r="H129" s="82"/>
      <c r="I129" s="48"/>
      <c r="J129" s="48"/>
      <c r="K129" s="52"/>
    </row>
    <row r="130" spans="1:11" s="51" customFormat="1" x14ac:dyDescent="0.2">
      <c r="A130" s="87">
        <v>61</v>
      </c>
      <c r="B130" s="170" t="s">
        <v>30</v>
      </c>
      <c r="C130" s="214" t="s">
        <v>62</v>
      </c>
      <c r="D130" s="87" t="s">
        <v>5</v>
      </c>
      <c r="E130" s="177">
        <v>44.308</v>
      </c>
      <c r="F130" s="275">
        <v>0</v>
      </c>
      <c r="G130" s="241">
        <f>ROUND(E130*F130,1)</f>
        <v>0</v>
      </c>
      <c r="H130" s="82"/>
      <c r="I130" s="48"/>
      <c r="J130" s="48"/>
      <c r="K130" s="52"/>
    </row>
    <row r="131" spans="1:11" s="51" customFormat="1" x14ac:dyDescent="0.2">
      <c r="A131" s="87"/>
      <c r="B131" s="172"/>
      <c r="C131" s="173" t="s">
        <v>206</v>
      </c>
      <c r="D131" s="87"/>
      <c r="E131" s="50"/>
      <c r="F131" s="271"/>
      <c r="G131" s="241"/>
      <c r="H131" s="82"/>
      <c r="I131" s="50"/>
      <c r="J131" s="62"/>
      <c r="K131" s="52"/>
    </row>
    <row r="132" spans="1:11" s="51" customFormat="1" x14ac:dyDescent="0.2">
      <c r="A132" s="87">
        <v>62</v>
      </c>
      <c r="B132" s="170" t="s">
        <v>30</v>
      </c>
      <c r="C132" s="214" t="s">
        <v>63</v>
      </c>
      <c r="D132" s="87" t="s">
        <v>5</v>
      </c>
      <c r="E132" s="177">
        <v>33.231000000000002</v>
      </c>
      <c r="F132" s="275">
        <v>0</v>
      </c>
      <c r="G132" s="241">
        <f>ROUND(E132*F132,1)</f>
        <v>0</v>
      </c>
      <c r="H132" s="82"/>
      <c r="I132" s="48"/>
      <c r="J132" s="48"/>
      <c r="K132" s="52"/>
    </row>
    <row r="133" spans="1:11" s="51" customFormat="1" x14ac:dyDescent="0.2">
      <c r="A133" s="87"/>
      <c r="B133" s="172"/>
      <c r="C133" s="173" t="s">
        <v>207</v>
      </c>
      <c r="D133" s="87"/>
      <c r="E133" s="50"/>
      <c r="F133" s="271"/>
      <c r="G133" s="241"/>
      <c r="H133" s="82"/>
      <c r="I133" s="50"/>
      <c r="J133" s="62"/>
      <c r="K133" s="52"/>
    </row>
    <row r="134" spans="1:11" s="51" customFormat="1" ht="63.75" x14ac:dyDescent="0.2">
      <c r="A134" s="87">
        <v>63</v>
      </c>
      <c r="B134" s="170" t="s">
        <v>30</v>
      </c>
      <c r="C134" s="214" t="s">
        <v>141</v>
      </c>
      <c r="D134" s="87" t="s">
        <v>4</v>
      </c>
      <c r="E134" s="50">
        <v>38</v>
      </c>
      <c r="F134" s="271">
        <v>0</v>
      </c>
      <c r="G134" s="241">
        <f t="shared" ref="G134:G143" si="1">E134*F134</f>
        <v>0</v>
      </c>
      <c r="H134" s="82"/>
      <c r="I134" s="48"/>
      <c r="J134" s="48"/>
      <c r="K134" s="52"/>
    </row>
    <row r="135" spans="1:11" s="51" customFormat="1" x14ac:dyDescent="0.2">
      <c r="A135" s="87">
        <v>64</v>
      </c>
      <c r="B135" s="172">
        <v>184215133</v>
      </c>
      <c r="C135" s="212" t="s">
        <v>66</v>
      </c>
      <c r="D135" s="87" t="s">
        <v>4</v>
      </c>
      <c r="E135" s="50">
        <v>38</v>
      </c>
      <c r="F135" s="271">
        <v>0</v>
      </c>
      <c r="G135" s="241">
        <f t="shared" si="1"/>
        <v>0</v>
      </c>
      <c r="H135" s="82">
        <v>6.0000000000000002E-5</v>
      </c>
      <c r="I135" s="48">
        <f>E135*H135</f>
        <v>2.2799999999999999E-3</v>
      </c>
      <c r="J135" s="48"/>
      <c r="K135" s="52"/>
    </row>
    <row r="136" spans="1:11" s="51" customFormat="1" x14ac:dyDescent="0.2">
      <c r="A136" s="87">
        <v>65</v>
      </c>
      <c r="B136" s="180" t="s">
        <v>30</v>
      </c>
      <c r="C136" s="214" t="s">
        <v>69</v>
      </c>
      <c r="D136" s="87" t="s">
        <v>4</v>
      </c>
      <c r="E136" s="50">
        <v>114</v>
      </c>
      <c r="F136" s="271">
        <v>0</v>
      </c>
      <c r="G136" s="241">
        <f t="shared" si="1"/>
        <v>0</v>
      </c>
      <c r="H136" s="82"/>
      <c r="I136" s="48"/>
      <c r="J136" s="48"/>
      <c r="K136" s="52"/>
    </row>
    <row r="137" spans="1:11" s="51" customFormat="1" x14ac:dyDescent="0.2">
      <c r="A137" s="87"/>
      <c r="B137" s="172"/>
      <c r="C137" s="173" t="s">
        <v>208</v>
      </c>
      <c r="D137" s="87"/>
      <c r="E137" s="50"/>
      <c r="F137" s="271"/>
      <c r="G137" s="241"/>
      <c r="H137" s="82"/>
      <c r="I137" s="50"/>
      <c r="J137" s="62"/>
      <c r="K137" s="52"/>
    </row>
    <row r="138" spans="1:11" s="207" customFormat="1" x14ac:dyDescent="0.2">
      <c r="A138" s="87">
        <v>66</v>
      </c>
      <c r="B138" s="180" t="s">
        <v>30</v>
      </c>
      <c r="C138" s="229" t="s">
        <v>68</v>
      </c>
      <c r="D138" s="89" t="s">
        <v>4</v>
      </c>
      <c r="E138" s="230">
        <v>38</v>
      </c>
      <c r="F138" s="277">
        <v>0</v>
      </c>
      <c r="G138" s="246">
        <f t="shared" si="1"/>
        <v>0</v>
      </c>
      <c r="H138" s="80"/>
      <c r="I138" s="206"/>
      <c r="J138" s="206"/>
      <c r="K138" s="206"/>
    </row>
    <row r="139" spans="1:11" s="51" customFormat="1" x14ac:dyDescent="0.2">
      <c r="A139" s="87">
        <v>67</v>
      </c>
      <c r="B139" s="172">
        <v>184813161</v>
      </c>
      <c r="C139" s="212" t="s">
        <v>209</v>
      </c>
      <c r="D139" s="87" t="s">
        <v>2</v>
      </c>
      <c r="E139" s="50">
        <v>38</v>
      </c>
      <c r="F139" s="271">
        <v>0</v>
      </c>
      <c r="G139" s="241">
        <f t="shared" si="1"/>
        <v>0</v>
      </c>
      <c r="H139" s="82">
        <v>3.6000000000000002E-4</v>
      </c>
      <c r="I139" s="48">
        <f>E139*H139</f>
        <v>1.3680000000000001E-2</v>
      </c>
      <c r="J139" s="48"/>
      <c r="K139" s="52"/>
    </row>
    <row r="140" spans="1:11" s="51" customFormat="1" x14ac:dyDescent="0.2">
      <c r="A140" s="87"/>
      <c r="B140" s="172"/>
      <c r="C140" s="173" t="s">
        <v>140</v>
      </c>
      <c r="D140" s="87"/>
      <c r="E140" s="50"/>
      <c r="F140" s="271"/>
      <c r="G140" s="241"/>
      <c r="H140" s="82"/>
      <c r="I140" s="50"/>
      <c r="J140" s="62"/>
      <c r="K140" s="52"/>
    </row>
    <row r="141" spans="1:11" s="207" customFormat="1" x14ac:dyDescent="0.2">
      <c r="A141" s="89">
        <v>68</v>
      </c>
      <c r="B141" s="180" t="s">
        <v>30</v>
      </c>
      <c r="C141" s="229" t="s">
        <v>210</v>
      </c>
      <c r="D141" s="89" t="s">
        <v>47</v>
      </c>
      <c r="E141" s="230">
        <v>6.3840000000000003</v>
      </c>
      <c r="F141" s="277">
        <v>0</v>
      </c>
      <c r="G141" s="246">
        <f>E141*F141</f>
        <v>0</v>
      </c>
      <c r="H141" s="80"/>
      <c r="I141" s="206"/>
      <c r="J141" s="206"/>
      <c r="K141" s="206"/>
    </row>
    <row r="142" spans="1:11" s="51" customFormat="1" x14ac:dyDescent="0.2">
      <c r="A142" s="87"/>
      <c r="B142" s="172"/>
      <c r="C142" s="173" t="s">
        <v>211</v>
      </c>
      <c r="D142" s="87"/>
      <c r="E142" s="50"/>
      <c r="F142" s="271"/>
      <c r="G142" s="241"/>
      <c r="H142" s="82"/>
      <c r="I142" s="50"/>
      <c r="J142" s="62"/>
      <c r="K142" s="52"/>
    </row>
    <row r="143" spans="1:11" s="51" customFormat="1" ht="15" customHeight="1" x14ac:dyDescent="0.2">
      <c r="A143" s="89">
        <v>69</v>
      </c>
      <c r="B143" s="172">
        <v>184215413</v>
      </c>
      <c r="C143" s="212" t="s">
        <v>67</v>
      </c>
      <c r="D143" s="87" t="s">
        <v>4</v>
      </c>
      <c r="E143" s="50">
        <v>38</v>
      </c>
      <c r="F143" s="271">
        <v>0</v>
      </c>
      <c r="G143" s="241">
        <f t="shared" si="1"/>
        <v>0</v>
      </c>
      <c r="H143" s="82"/>
      <c r="I143" s="48"/>
      <c r="J143" s="48"/>
      <c r="K143" s="52"/>
    </row>
    <row r="144" spans="1:11" s="51" customFormat="1" ht="25.5" x14ac:dyDescent="0.2">
      <c r="A144" s="89">
        <v>70</v>
      </c>
      <c r="B144" s="179" t="s">
        <v>54</v>
      </c>
      <c r="C144" s="212" t="s">
        <v>71</v>
      </c>
      <c r="D144" s="87" t="s">
        <v>4</v>
      </c>
      <c r="E144" s="50">
        <v>38</v>
      </c>
      <c r="F144" s="271">
        <v>0</v>
      </c>
      <c r="G144" s="241">
        <f>E144*F144</f>
        <v>0</v>
      </c>
      <c r="H144" s="82"/>
      <c r="I144" s="48"/>
      <c r="J144" s="48"/>
      <c r="K144" s="52"/>
    </row>
    <row r="145" spans="1:11" s="51" customFormat="1" x14ac:dyDescent="0.2">
      <c r="A145" s="89">
        <v>71</v>
      </c>
      <c r="B145" s="172">
        <v>184911421</v>
      </c>
      <c r="C145" s="48" t="s">
        <v>72</v>
      </c>
      <c r="D145" s="87" t="s">
        <v>2</v>
      </c>
      <c r="E145" s="50">
        <v>42.95</v>
      </c>
      <c r="F145" s="271">
        <v>0</v>
      </c>
      <c r="G145" s="241">
        <f>ROUND(E145*F145,1)</f>
        <v>0</v>
      </c>
      <c r="H145" s="82"/>
      <c r="I145" s="48"/>
      <c r="J145" s="48"/>
      <c r="K145" s="52"/>
    </row>
    <row r="146" spans="1:11" s="51" customFormat="1" x14ac:dyDescent="0.2">
      <c r="A146" s="89"/>
      <c r="B146" s="172"/>
      <c r="C146" s="173" t="s">
        <v>212</v>
      </c>
      <c r="D146" s="87"/>
      <c r="E146" s="50"/>
      <c r="F146" s="271"/>
      <c r="G146" s="241"/>
      <c r="H146" s="82"/>
      <c r="I146" s="48"/>
      <c r="J146" s="48"/>
      <c r="K146" s="52"/>
    </row>
    <row r="147" spans="1:11" s="199" customFormat="1" ht="13.5" customHeight="1" x14ac:dyDescent="0.2">
      <c r="A147" s="87">
        <v>72</v>
      </c>
      <c r="B147" s="172" t="s">
        <v>30</v>
      </c>
      <c r="C147" s="216" t="s">
        <v>41</v>
      </c>
      <c r="D147" s="87" t="s">
        <v>5</v>
      </c>
      <c r="E147" s="228">
        <v>3.8</v>
      </c>
      <c r="F147" s="275">
        <v>0</v>
      </c>
      <c r="G147" s="241">
        <f>ROUND(E147*F147,1)</f>
        <v>0</v>
      </c>
      <c r="H147" s="84"/>
      <c r="I147" s="205"/>
      <c r="J147" s="205"/>
      <c r="K147" s="52"/>
    </row>
    <row r="148" spans="1:11" s="51" customFormat="1" x14ac:dyDescent="0.2">
      <c r="A148" s="87"/>
      <c r="B148" s="172"/>
      <c r="C148" s="173" t="s">
        <v>213</v>
      </c>
      <c r="D148" s="87"/>
      <c r="E148" s="50"/>
      <c r="F148" s="271"/>
      <c r="G148" s="241"/>
      <c r="H148" s="82"/>
      <c r="I148" s="50"/>
      <c r="J148" s="62"/>
      <c r="K148" s="52"/>
    </row>
    <row r="149" spans="1:11" s="51" customFormat="1" x14ac:dyDescent="0.2">
      <c r="A149" s="87">
        <v>73</v>
      </c>
      <c r="B149" s="172">
        <v>185851121</v>
      </c>
      <c r="C149" s="48" t="s">
        <v>73</v>
      </c>
      <c r="D149" s="87" t="s">
        <v>5</v>
      </c>
      <c r="E149" s="50">
        <v>3.8</v>
      </c>
      <c r="F149" s="271">
        <v>0</v>
      </c>
      <c r="G149" s="241">
        <f>ROUND(E149*F149,1)</f>
        <v>0</v>
      </c>
      <c r="H149" s="82"/>
      <c r="I149" s="48"/>
      <c r="J149" s="48"/>
      <c r="K149" s="52"/>
    </row>
    <row r="150" spans="1:11" s="51" customFormat="1" x14ac:dyDescent="0.2">
      <c r="A150" s="87"/>
      <c r="B150" s="172"/>
      <c r="C150" s="173" t="s">
        <v>213</v>
      </c>
      <c r="D150" s="87"/>
      <c r="E150" s="50"/>
      <c r="F150" s="271"/>
      <c r="G150" s="241"/>
      <c r="H150" s="82"/>
      <c r="I150" s="50"/>
      <c r="J150" s="62"/>
      <c r="K150" s="52"/>
    </row>
    <row r="151" spans="1:11" s="51" customFormat="1" x14ac:dyDescent="0.2">
      <c r="A151" s="87">
        <v>74</v>
      </c>
      <c r="B151" s="172">
        <v>185804311</v>
      </c>
      <c r="C151" s="173" t="s">
        <v>214</v>
      </c>
      <c r="D151" s="87" t="s">
        <v>5</v>
      </c>
      <c r="E151" s="50">
        <v>3.8</v>
      </c>
      <c r="F151" s="271">
        <v>0</v>
      </c>
      <c r="G151" s="241">
        <f>ROUND(E151*F151,1)</f>
        <v>0</v>
      </c>
      <c r="H151" s="82"/>
      <c r="I151" s="50"/>
      <c r="J151" s="62"/>
      <c r="K151" s="52"/>
    </row>
    <row r="152" spans="1:11" s="51" customFormat="1" x14ac:dyDescent="0.2">
      <c r="A152" s="87">
        <v>75</v>
      </c>
      <c r="B152" s="172">
        <v>8211321</v>
      </c>
      <c r="C152" s="215" t="s">
        <v>101</v>
      </c>
      <c r="D152" s="87" t="s">
        <v>5</v>
      </c>
      <c r="E152" s="50">
        <v>3.8</v>
      </c>
      <c r="F152" s="271">
        <v>0</v>
      </c>
      <c r="G152" s="241">
        <f>ROUND(E152*F152,1)</f>
        <v>0</v>
      </c>
      <c r="H152" s="82"/>
      <c r="I152" s="48"/>
      <c r="J152" s="48"/>
      <c r="K152" s="52"/>
    </row>
    <row r="153" spans="1:11" s="51" customFormat="1" ht="15.75" customHeight="1" x14ac:dyDescent="0.2">
      <c r="A153" s="89">
        <v>76</v>
      </c>
      <c r="B153" s="172">
        <v>184801121</v>
      </c>
      <c r="C153" s="212" t="s">
        <v>70</v>
      </c>
      <c r="D153" s="87" t="s">
        <v>4</v>
      </c>
      <c r="E153" s="50">
        <v>190</v>
      </c>
      <c r="F153" s="271">
        <v>0</v>
      </c>
      <c r="G153" s="241">
        <f>E153*F153</f>
        <v>0</v>
      </c>
      <c r="H153" s="82"/>
      <c r="I153" s="48"/>
      <c r="J153" s="48"/>
      <c r="K153" s="52"/>
    </row>
    <row r="154" spans="1:11" s="51" customFormat="1" x14ac:dyDescent="0.2">
      <c r="A154" s="87"/>
      <c r="B154" s="172"/>
      <c r="C154" s="173" t="s">
        <v>215</v>
      </c>
      <c r="D154" s="87"/>
      <c r="E154" s="50"/>
      <c r="F154" s="271"/>
      <c r="G154" s="241"/>
      <c r="H154" s="82"/>
      <c r="I154" s="50"/>
      <c r="J154" s="62"/>
      <c r="K154" s="52"/>
    </row>
    <row r="155" spans="1:11" s="51" customFormat="1" ht="25.5" x14ac:dyDescent="0.2">
      <c r="A155" s="87">
        <v>77</v>
      </c>
      <c r="B155" s="182">
        <v>997221858</v>
      </c>
      <c r="C155" s="214" t="s">
        <v>98</v>
      </c>
      <c r="D155" s="87" t="s">
        <v>3</v>
      </c>
      <c r="E155" s="177">
        <v>0.38</v>
      </c>
      <c r="F155" s="275">
        <v>0</v>
      </c>
      <c r="G155" s="241">
        <f>ROUND(E155*F155,1)</f>
        <v>0</v>
      </c>
      <c r="H155" s="82"/>
      <c r="I155" s="48"/>
      <c r="J155" s="48"/>
      <c r="K155" s="52"/>
    </row>
    <row r="156" spans="1:11" s="51" customFormat="1" x14ac:dyDescent="0.2">
      <c r="A156" s="87"/>
      <c r="B156" s="172"/>
      <c r="C156" s="173" t="s">
        <v>216</v>
      </c>
      <c r="D156" s="87"/>
      <c r="E156" s="50"/>
      <c r="F156" s="271"/>
      <c r="G156" s="241"/>
      <c r="H156" s="82"/>
      <c r="I156" s="50"/>
      <c r="J156" s="62"/>
      <c r="K156" s="52"/>
    </row>
    <row r="157" spans="1:11" s="51" customFormat="1" x14ac:dyDescent="0.2">
      <c r="A157" s="87">
        <v>78</v>
      </c>
      <c r="B157" s="172">
        <v>185851121</v>
      </c>
      <c r="C157" s="48" t="s">
        <v>73</v>
      </c>
      <c r="D157" s="87" t="s">
        <v>5</v>
      </c>
      <c r="E157" s="177">
        <v>38</v>
      </c>
      <c r="F157" s="271">
        <v>0</v>
      </c>
      <c r="G157" s="241">
        <f>ROUND(E157*F157,1)</f>
        <v>0</v>
      </c>
      <c r="H157" s="82"/>
      <c r="I157" s="48"/>
      <c r="J157" s="48"/>
      <c r="K157" s="52"/>
    </row>
    <row r="158" spans="1:11" s="51" customFormat="1" x14ac:dyDescent="0.2">
      <c r="A158" s="87"/>
      <c r="B158" s="172"/>
      <c r="C158" s="173" t="s">
        <v>217</v>
      </c>
      <c r="D158" s="87"/>
      <c r="E158" s="50"/>
      <c r="F158" s="271"/>
      <c r="G158" s="241"/>
      <c r="H158" s="82"/>
      <c r="I158" s="50"/>
      <c r="J158" s="62"/>
      <c r="K158" s="52"/>
    </row>
    <row r="159" spans="1:11" s="51" customFormat="1" x14ac:dyDescent="0.2">
      <c r="A159" s="87">
        <v>79</v>
      </c>
      <c r="B159" s="179">
        <v>185804311</v>
      </c>
      <c r="C159" s="212" t="s">
        <v>87</v>
      </c>
      <c r="D159" s="87" t="s">
        <v>5</v>
      </c>
      <c r="E159" s="177">
        <v>38</v>
      </c>
      <c r="F159" s="275">
        <v>0</v>
      </c>
      <c r="G159" s="241">
        <f>ROUND(E159*F159,1)</f>
        <v>0</v>
      </c>
      <c r="H159" s="82"/>
      <c r="I159" s="48"/>
      <c r="J159" s="48"/>
      <c r="K159" s="52"/>
    </row>
    <row r="160" spans="1:11" s="51" customFormat="1" x14ac:dyDescent="0.2">
      <c r="A160" s="87">
        <v>80</v>
      </c>
      <c r="B160" s="172">
        <v>8211321</v>
      </c>
      <c r="C160" s="215" t="s">
        <v>101</v>
      </c>
      <c r="D160" s="87" t="s">
        <v>5</v>
      </c>
      <c r="E160" s="177">
        <v>38</v>
      </c>
      <c r="F160" s="271">
        <v>0</v>
      </c>
      <c r="G160" s="241">
        <f>ROUND(E160*F160,1)</f>
        <v>0</v>
      </c>
      <c r="H160" s="82"/>
      <c r="I160" s="48"/>
      <c r="J160" s="48"/>
      <c r="K160" s="52"/>
    </row>
    <row r="161" spans="1:11" s="51" customFormat="1" x14ac:dyDescent="0.2">
      <c r="A161" s="87"/>
      <c r="B161" s="60"/>
      <c r="C161" s="59" t="s">
        <v>36</v>
      </c>
      <c r="D161" s="61"/>
      <c r="E161" s="67"/>
      <c r="F161" s="278"/>
      <c r="G161" s="247"/>
      <c r="H161" s="82"/>
      <c r="I161" s="48"/>
      <c r="J161" s="48"/>
      <c r="K161" s="52"/>
    </row>
    <row r="162" spans="1:11" s="51" customFormat="1" ht="25.5" x14ac:dyDescent="0.2">
      <c r="A162" s="87">
        <v>81</v>
      </c>
      <c r="B162" s="178">
        <v>183403113</v>
      </c>
      <c r="C162" s="212" t="s">
        <v>60</v>
      </c>
      <c r="D162" s="87" t="s">
        <v>2</v>
      </c>
      <c r="E162" s="50">
        <v>1960</v>
      </c>
      <c r="F162" s="271">
        <v>0</v>
      </c>
      <c r="G162" s="241">
        <f>ROUND(E162*F162,1)</f>
        <v>0</v>
      </c>
      <c r="H162" s="82"/>
      <c r="I162" s="48"/>
      <c r="J162" s="48"/>
      <c r="K162" s="52"/>
    </row>
    <row r="163" spans="1:11" s="51" customFormat="1" x14ac:dyDescent="0.2">
      <c r="A163" s="87"/>
      <c r="B163" s="172"/>
      <c r="C163" s="249">
        <v>1960</v>
      </c>
      <c r="D163" s="87"/>
      <c r="E163" s="50"/>
      <c r="F163" s="271"/>
      <c r="G163" s="241"/>
      <c r="H163" s="82"/>
      <c r="I163" s="50"/>
      <c r="J163" s="62"/>
      <c r="K163" s="52"/>
    </row>
    <row r="164" spans="1:11" s="51" customFormat="1" ht="25.5" x14ac:dyDescent="0.2">
      <c r="A164" s="87">
        <v>82</v>
      </c>
      <c r="B164" s="178">
        <v>183403141</v>
      </c>
      <c r="C164" s="212" t="s">
        <v>59</v>
      </c>
      <c r="D164" s="87" t="s">
        <v>2</v>
      </c>
      <c r="E164" s="50">
        <v>98</v>
      </c>
      <c r="F164" s="271">
        <v>0</v>
      </c>
      <c r="G164" s="241">
        <f>ROUND(E164*F164,1)</f>
        <v>0</v>
      </c>
      <c r="H164" s="82"/>
      <c r="I164" s="48"/>
      <c r="J164" s="48"/>
      <c r="K164" s="52"/>
    </row>
    <row r="165" spans="1:11" s="51" customFormat="1" x14ac:dyDescent="0.2">
      <c r="A165" s="87"/>
      <c r="B165" s="172"/>
      <c r="C165" s="173" t="s">
        <v>218</v>
      </c>
      <c r="D165" s="87"/>
      <c r="E165" s="50"/>
      <c r="F165" s="271"/>
      <c r="G165" s="241"/>
      <c r="H165" s="82"/>
      <c r="I165" s="50"/>
      <c r="J165" s="62"/>
      <c r="K165" s="52"/>
    </row>
    <row r="166" spans="1:11" s="51" customFormat="1" ht="25.5" x14ac:dyDescent="0.2">
      <c r="A166" s="87">
        <v>83</v>
      </c>
      <c r="B166" s="172">
        <v>185802112</v>
      </c>
      <c r="C166" s="212" t="s">
        <v>57</v>
      </c>
      <c r="D166" s="87" t="s">
        <v>3</v>
      </c>
      <c r="E166" s="50">
        <v>39.200000000000003</v>
      </c>
      <c r="F166" s="271">
        <v>0</v>
      </c>
      <c r="G166" s="241">
        <f>ROUND(E166*F166,1)</f>
        <v>0</v>
      </c>
      <c r="H166" s="82"/>
      <c r="I166" s="48"/>
      <c r="J166" s="48"/>
      <c r="K166" s="52"/>
    </row>
    <row r="167" spans="1:11" s="51" customFormat="1" x14ac:dyDescent="0.2">
      <c r="A167" s="87"/>
      <c r="B167" s="172"/>
      <c r="C167" s="173" t="s">
        <v>174</v>
      </c>
      <c r="D167" s="87"/>
      <c r="E167" s="50"/>
      <c r="F167" s="271"/>
      <c r="G167" s="241"/>
      <c r="H167" s="82"/>
      <c r="I167" s="50"/>
      <c r="J167" s="62"/>
      <c r="K167" s="52"/>
    </row>
    <row r="168" spans="1:11" s="51" customFormat="1" x14ac:dyDescent="0.2">
      <c r="A168" s="87">
        <v>84</v>
      </c>
      <c r="B168" s="170" t="s">
        <v>30</v>
      </c>
      <c r="C168" s="182" t="s">
        <v>48</v>
      </c>
      <c r="D168" s="87" t="s">
        <v>3</v>
      </c>
      <c r="E168" s="50">
        <v>39.200000000000003</v>
      </c>
      <c r="F168" s="270">
        <v>0</v>
      </c>
      <c r="G168" s="241">
        <f>ROUND(E168*F168,1)</f>
        <v>0</v>
      </c>
      <c r="H168" s="82"/>
      <c r="I168" s="48"/>
      <c r="J168" s="48"/>
      <c r="K168" s="52"/>
    </row>
    <row r="169" spans="1:11" s="51" customFormat="1" x14ac:dyDescent="0.2">
      <c r="A169" s="89">
        <v>85</v>
      </c>
      <c r="B169" s="178">
        <v>183403113</v>
      </c>
      <c r="C169" s="212" t="s">
        <v>58</v>
      </c>
      <c r="D169" s="87" t="s">
        <v>2</v>
      </c>
      <c r="E169" s="50">
        <v>1960</v>
      </c>
      <c r="F169" s="271">
        <v>0</v>
      </c>
      <c r="G169" s="241">
        <f>ROUND(E169*F169,1)</f>
        <v>0</v>
      </c>
      <c r="H169" s="82"/>
      <c r="I169" s="48"/>
      <c r="J169" s="48"/>
      <c r="K169" s="52"/>
    </row>
    <row r="170" spans="1:11" s="51" customFormat="1" x14ac:dyDescent="0.2">
      <c r="A170" s="87"/>
      <c r="B170" s="172"/>
      <c r="C170" s="249">
        <v>1960</v>
      </c>
      <c r="D170" s="87"/>
      <c r="E170" s="50"/>
      <c r="F170" s="271"/>
      <c r="G170" s="241"/>
      <c r="H170" s="82"/>
      <c r="I170" s="50"/>
      <c r="J170" s="62"/>
      <c r="K170" s="52"/>
    </row>
    <row r="171" spans="1:11" s="51" customFormat="1" ht="22.5" x14ac:dyDescent="0.2">
      <c r="A171" s="87">
        <v>86</v>
      </c>
      <c r="B171" s="172">
        <v>181151321</v>
      </c>
      <c r="C171" s="173" t="s">
        <v>219</v>
      </c>
      <c r="D171" s="87" t="s">
        <v>2</v>
      </c>
      <c r="E171" s="50">
        <v>1960</v>
      </c>
      <c r="F171" s="271">
        <v>0</v>
      </c>
      <c r="G171" s="241">
        <f>ROUND(E171*F171,1)</f>
        <v>0</v>
      </c>
      <c r="H171" s="82"/>
      <c r="I171" s="50"/>
      <c r="J171" s="62"/>
      <c r="K171" s="52"/>
    </row>
    <row r="172" spans="1:11" s="51" customFormat="1" ht="25.5" x14ac:dyDescent="0.2">
      <c r="A172" s="90">
        <v>87</v>
      </c>
      <c r="B172" s="172">
        <v>181114711</v>
      </c>
      <c r="C172" s="212" t="s">
        <v>61</v>
      </c>
      <c r="D172" s="87" t="s">
        <v>5</v>
      </c>
      <c r="E172" s="50">
        <v>0.98</v>
      </c>
      <c r="F172" s="271">
        <v>0</v>
      </c>
      <c r="G172" s="241">
        <f>E172*F172</f>
        <v>0</v>
      </c>
      <c r="H172" s="82"/>
      <c r="I172" s="48"/>
      <c r="J172" s="48"/>
      <c r="K172" s="52"/>
    </row>
    <row r="173" spans="1:11" s="51" customFormat="1" x14ac:dyDescent="0.2">
      <c r="A173" s="87"/>
      <c r="B173" s="172"/>
      <c r="C173" s="173" t="s">
        <v>220</v>
      </c>
      <c r="D173" s="87"/>
      <c r="E173" s="50"/>
      <c r="F173" s="271"/>
      <c r="G173" s="241"/>
      <c r="H173" s="82"/>
      <c r="I173" s="50"/>
      <c r="J173" s="62"/>
      <c r="K173" s="52"/>
    </row>
    <row r="174" spans="1:11" s="51" customFormat="1" x14ac:dyDescent="0.2">
      <c r="A174" s="87">
        <v>88</v>
      </c>
      <c r="B174" s="172">
        <v>183403153</v>
      </c>
      <c r="C174" s="212" t="s">
        <v>81</v>
      </c>
      <c r="D174" s="87" t="s">
        <v>2</v>
      </c>
      <c r="E174" s="50">
        <v>1960</v>
      </c>
      <c r="F174" s="271">
        <v>0</v>
      </c>
      <c r="G174" s="241">
        <f>ROUND(E174*F174,1)</f>
        <v>0</v>
      </c>
      <c r="H174" s="82"/>
      <c r="I174" s="48"/>
      <c r="J174" s="48"/>
      <c r="K174" s="52"/>
    </row>
    <row r="175" spans="1:11" s="51" customFormat="1" ht="25.5" x14ac:dyDescent="0.2">
      <c r="A175" s="89">
        <v>89</v>
      </c>
      <c r="B175" s="172">
        <v>184813511</v>
      </c>
      <c r="C175" s="212" t="s">
        <v>49</v>
      </c>
      <c r="D175" s="87" t="s">
        <v>2</v>
      </c>
      <c r="E175" s="50">
        <v>1960</v>
      </c>
      <c r="F175" s="271">
        <v>0</v>
      </c>
      <c r="G175" s="241">
        <f>E175*F175</f>
        <v>0</v>
      </c>
      <c r="H175" s="82"/>
      <c r="I175" s="48"/>
      <c r="J175" s="48"/>
      <c r="K175" s="52"/>
    </row>
    <row r="176" spans="1:11" s="51" customFormat="1" x14ac:dyDescent="0.2">
      <c r="A176" s="89">
        <v>90</v>
      </c>
      <c r="B176" s="181">
        <v>25234001</v>
      </c>
      <c r="C176" s="214" t="s">
        <v>97</v>
      </c>
      <c r="D176" s="87" t="s">
        <v>6</v>
      </c>
      <c r="E176" s="50">
        <v>0.92100000000000004</v>
      </c>
      <c r="F176" s="271">
        <v>0</v>
      </c>
      <c r="G176" s="241">
        <f>E176*F176</f>
        <v>0</v>
      </c>
      <c r="H176" s="82"/>
      <c r="I176" s="48"/>
      <c r="J176" s="48"/>
      <c r="K176" s="52"/>
    </row>
    <row r="177" spans="1:11" s="51" customFormat="1" x14ac:dyDescent="0.2">
      <c r="A177" s="87"/>
      <c r="B177" s="172"/>
      <c r="C177" s="173" t="s">
        <v>221</v>
      </c>
      <c r="D177" s="87"/>
      <c r="E177" s="50"/>
      <c r="F177" s="271"/>
      <c r="G177" s="241"/>
      <c r="H177" s="82"/>
      <c r="I177" s="50"/>
      <c r="J177" s="62"/>
      <c r="K177" s="52"/>
    </row>
    <row r="178" spans="1:11" s="51" customFormat="1" x14ac:dyDescent="0.2">
      <c r="A178" s="87">
        <v>91</v>
      </c>
      <c r="B178" s="178">
        <v>185802113</v>
      </c>
      <c r="C178" s="212" t="s">
        <v>77</v>
      </c>
      <c r="D178" s="87" t="s">
        <v>3</v>
      </c>
      <c r="E178" s="50">
        <v>5.8999999999999997E-2</v>
      </c>
      <c r="F178" s="271">
        <v>0</v>
      </c>
      <c r="G178" s="241">
        <f>ROUND(E178*F178,1)</f>
        <v>0</v>
      </c>
      <c r="H178" s="82"/>
      <c r="I178" s="48"/>
      <c r="J178" s="48"/>
      <c r="K178" s="52"/>
    </row>
    <row r="179" spans="1:11" s="51" customFormat="1" x14ac:dyDescent="0.2">
      <c r="A179" s="87"/>
      <c r="B179" s="172"/>
      <c r="C179" s="173" t="s">
        <v>222</v>
      </c>
      <c r="D179" s="87"/>
      <c r="E179" s="50"/>
      <c r="F179" s="271"/>
      <c r="G179" s="241"/>
      <c r="H179" s="82"/>
      <c r="I179" s="50"/>
      <c r="J179" s="62"/>
      <c r="K179" s="52"/>
    </row>
    <row r="180" spans="1:11" s="51" customFormat="1" x14ac:dyDescent="0.2">
      <c r="A180" s="87">
        <v>92</v>
      </c>
      <c r="B180" s="172" t="s">
        <v>30</v>
      </c>
      <c r="C180" s="182" t="s">
        <v>7</v>
      </c>
      <c r="D180" s="87" t="s">
        <v>3</v>
      </c>
      <c r="E180" s="50">
        <v>5.8999999999999997E-2</v>
      </c>
      <c r="F180" s="271">
        <v>0</v>
      </c>
      <c r="G180" s="241">
        <f>ROUND(E180*F180,1)</f>
        <v>0</v>
      </c>
      <c r="H180" s="82"/>
      <c r="I180" s="48"/>
      <c r="J180" s="48"/>
      <c r="K180" s="52"/>
    </row>
    <row r="181" spans="1:11" s="51" customFormat="1" ht="25.5" x14ac:dyDescent="0.2">
      <c r="A181" s="90">
        <v>93</v>
      </c>
      <c r="B181" s="172">
        <v>181411141</v>
      </c>
      <c r="C181" s="212" t="s">
        <v>79</v>
      </c>
      <c r="D181" s="87" t="s">
        <v>2</v>
      </c>
      <c r="E181" s="50">
        <v>1960</v>
      </c>
      <c r="F181" s="271">
        <v>0</v>
      </c>
      <c r="G181" s="241">
        <f>E181*F181</f>
        <v>0</v>
      </c>
      <c r="H181" s="82"/>
      <c r="I181" s="48"/>
      <c r="J181" s="48"/>
      <c r="K181" s="52"/>
    </row>
    <row r="182" spans="1:11" s="51" customFormat="1" x14ac:dyDescent="0.2">
      <c r="A182" s="87"/>
      <c r="B182" s="172"/>
      <c r="C182" s="249">
        <v>1960</v>
      </c>
      <c r="D182" s="87"/>
      <c r="E182" s="50"/>
      <c r="F182" s="271"/>
      <c r="G182" s="241"/>
      <c r="H182" s="82"/>
      <c r="I182" s="50"/>
      <c r="J182" s="62"/>
      <c r="K182" s="52"/>
    </row>
    <row r="183" spans="1:11" s="207" customFormat="1" x14ac:dyDescent="0.2">
      <c r="A183" s="90">
        <v>94</v>
      </c>
      <c r="B183" s="172" t="s">
        <v>30</v>
      </c>
      <c r="C183" s="229" t="s">
        <v>139</v>
      </c>
      <c r="D183" s="89" t="s">
        <v>47</v>
      </c>
      <c r="E183" s="230">
        <v>58.8</v>
      </c>
      <c r="F183" s="277">
        <v>0</v>
      </c>
      <c r="G183" s="246">
        <f>E183*F183</f>
        <v>0</v>
      </c>
      <c r="H183" s="80"/>
      <c r="I183" s="206"/>
      <c r="J183" s="206"/>
      <c r="K183" s="206"/>
    </row>
    <row r="184" spans="1:11" s="51" customFormat="1" x14ac:dyDescent="0.2">
      <c r="A184" s="87"/>
      <c r="B184" s="172"/>
      <c r="C184" s="173" t="s">
        <v>223</v>
      </c>
      <c r="D184" s="87"/>
      <c r="E184" s="50"/>
      <c r="F184" s="271"/>
      <c r="G184" s="241"/>
      <c r="H184" s="82"/>
      <c r="I184" s="50"/>
      <c r="J184" s="62"/>
      <c r="K184" s="52"/>
    </row>
    <row r="185" spans="1:11" s="51" customFormat="1" x14ac:dyDescent="0.2">
      <c r="A185" s="87"/>
      <c r="B185" s="172"/>
      <c r="C185" s="59" t="s">
        <v>155</v>
      </c>
      <c r="D185" s="87"/>
      <c r="E185" s="50"/>
      <c r="F185" s="271"/>
      <c r="G185" s="241"/>
      <c r="H185" s="82"/>
      <c r="I185" s="50"/>
      <c r="J185" s="62"/>
      <c r="K185" s="52"/>
    </row>
    <row r="186" spans="1:11" s="51" customFormat="1" ht="25.5" x14ac:dyDescent="0.2">
      <c r="A186" s="90">
        <v>95</v>
      </c>
      <c r="B186" s="179" t="s">
        <v>54</v>
      </c>
      <c r="C186" s="212" t="s">
        <v>150</v>
      </c>
      <c r="D186" s="87" t="s">
        <v>4</v>
      </c>
      <c r="E186" s="177">
        <v>76</v>
      </c>
      <c r="F186" s="271">
        <v>0</v>
      </c>
      <c r="G186" s="241">
        <f>E186*F186</f>
        <v>0</v>
      </c>
      <c r="H186" s="82"/>
      <c r="I186" s="48"/>
      <c r="J186" s="48"/>
      <c r="K186" s="52"/>
    </row>
    <row r="187" spans="1:11" s="51" customFormat="1" x14ac:dyDescent="0.2">
      <c r="A187" s="87"/>
      <c r="B187" s="172"/>
      <c r="C187" s="173" t="s">
        <v>224</v>
      </c>
      <c r="D187" s="87"/>
      <c r="E187" s="217"/>
      <c r="F187" s="271"/>
      <c r="G187" s="241"/>
      <c r="H187" s="82"/>
      <c r="I187" s="48"/>
      <c r="J187" s="48"/>
      <c r="K187" s="52"/>
    </row>
    <row r="188" spans="1:11" s="51" customFormat="1" x14ac:dyDescent="0.2">
      <c r="A188" s="90">
        <v>96</v>
      </c>
      <c r="B188" s="172">
        <v>184806111</v>
      </c>
      <c r="C188" s="179" t="s">
        <v>146</v>
      </c>
      <c r="D188" s="87" t="s">
        <v>4</v>
      </c>
      <c r="E188" s="177">
        <v>38</v>
      </c>
      <c r="F188" s="275">
        <v>0</v>
      </c>
      <c r="G188" s="241">
        <f>E188*F188</f>
        <v>0</v>
      </c>
      <c r="H188" s="82"/>
      <c r="I188" s="48"/>
      <c r="J188" s="48"/>
      <c r="K188" s="52"/>
    </row>
    <row r="189" spans="1:11" s="51" customFormat="1" x14ac:dyDescent="0.2">
      <c r="A189" s="87"/>
      <c r="B189" s="172"/>
      <c r="C189" s="249">
        <v>38</v>
      </c>
      <c r="D189" s="87"/>
      <c r="E189" s="217"/>
      <c r="F189" s="271"/>
      <c r="G189" s="241"/>
      <c r="H189" s="82"/>
      <c r="I189" s="48"/>
      <c r="J189" s="48"/>
      <c r="K189" s="52"/>
    </row>
    <row r="190" spans="1:11" s="51" customFormat="1" x14ac:dyDescent="0.2">
      <c r="A190" s="90">
        <v>97</v>
      </c>
      <c r="B190" s="172">
        <v>184911111</v>
      </c>
      <c r="C190" s="179" t="s">
        <v>149</v>
      </c>
      <c r="D190" s="87" t="s">
        <v>4</v>
      </c>
      <c r="E190" s="177">
        <v>76</v>
      </c>
      <c r="F190" s="275">
        <v>0</v>
      </c>
      <c r="G190" s="241">
        <f>E190*F190</f>
        <v>0</v>
      </c>
      <c r="H190" s="82"/>
      <c r="I190" s="48"/>
      <c r="J190" s="48"/>
      <c r="K190" s="52"/>
    </row>
    <row r="191" spans="1:11" s="51" customFormat="1" x14ac:dyDescent="0.2">
      <c r="A191" s="87"/>
      <c r="B191" s="172"/>
      <c r="C191" s="173" t="s">
        <v>224</v>
      </c>
      <c r="D191" s="87"/>
      <c r="E191" s="217"/>
      <c r="F191" s="271"/>
      <c r="G191" s="241"/>
      <c r="H191" s="82"/>
      <c r="I191" s="48"/>
      <c r="J191" s="48"/>
      <c r="K191" s="52"/>
    </row>
    <row r="192" spans="1:11" s="207" customFormat="1" x14ac:dyDescent="0.2">
      <c r="A192" s="90">
        <v>98</v>
      </c>
      <c r="B192" s="180" t="s">
        <v>30</v>
      </c>
      <c r="C192" s="229" t="s">
        <v>68</v>
      </c>
      <c r="D192" s="89" t="s">
        <v>4</v>
      </c>
      <c r="E192" s="177">
        <v>76</v>
      </c>
      <c r="F192" s="277">
        <v>0</v>
      </c>
      <c r="G192" s="246">
        <f>E192*F192</f>
        <v>0</v>
      </c>
      <c r="H192" s="80"/>
      <c r="I192" s="206"/>
      <c r="J192" s="206"/>
      <c r="K192" s="206"/>
    </row>
    <row r="193" spans="1:11" s="51" customFormat="1" x14ac:dyDescent="0.2">
      <c r="A193" s="90">
        <v>99</v>
      </c>
      <c r="B193" s="172">
        <v>184813161</v>
      </c>
      <c r="C193" s="212" t="s">
        <v>209</v>
      </c>
      <c r="D193" s="87" t="s">
        <v>4</v>
      </c>
      <c r="E193" s="50">
        <v>38</v>
      </c>
      <c r="F193" s="271">
        <v>0</v>
      </c>
      <c r="G193" s="241">
        <f>E193*F193</f>
        <v>0</v>
      </c>
      <c r="H193" s="82"/>
      <c r="I193" s="48"/>
      <c r="J193" s="48"/>
      <c r="K193" s="52"/>
    </row>
    <row r="194" spans="1:11" s="51" customFormat="1" x14ac:dyDescent="0.2">
      <c r="A194" s="87"/>
      <c r="B194" s="172"/>
      <c r="C194" s="249">
        <v>38</v>
      </c>
      <c r="D194" s="87"/>
      <c r="E194" s="50"/>
      <c r="F194" s="271"/>
      <c r="G194" s="241"/>
      <c r="H194" s="82"/>
      <c r="I194" s="50"/>
      <c r="J194" s="62"/>
      <c r="K194" s="52"/>
    </row>
    <row r="195" spans="1:11" s="207" customFormat="1" x14ac:dyDescent="0.2">
      <c r="A195" s="90">
        <v>100</v>
      </c>
      <c r="B195" s="180" t="s">
        <v>30</v>
      </c>
      <c r="C195" s="229" t="s">
        <v>210</v>
      </c>
      <c r="D195" s="89" t="s">
        <v>47</v>
      </c>
      <c r="E195" s="230">
        <v>6.3840000000000003</v>
      </c>
      <c r="F195" s="277">
        <v>0</v>
      </c>
      <c r="G195" s="246">
        <f>E195*F195</f>
        <v>0</v>
      </c>
      <c r="H195" s="80"/>
      <c r="I195" s="206"/>
      <c r="J195" s="206"/>
      <c r="K195" s="206"/>
    </row>
    <row r="196" spans="1:11" s="51" customFormat="1" x14ac:dyDescent="0.2">
      <c r="A196" s="87"/>
      <c r="B196" s="172"/>
      <c r="C196" s="173" t="s">
        <v>225</v>
      </c>
      <c r="D196" s="87"/>
      <c r="E196" s="50"/>
      <c r="F196" s="271"/>
      <c r="G196" s="241"/>
      <c r="H196" s="82"/>
      <c r="I196" s="50"/>
      <c r="J196" s="62"/>
      <c r="K196" s="52"/>
    </row>
    <row r="197" spans="1:11" s="51" customFormat="1" x14ac:dyDescent="0.2">
      <c r="A197" s="90">
        <v>101</v>
      </c>
      <c r="B197" s="178">
        <v>185802114</v>
      </c>
      <c r="C197" s="212" t="s">
        <v>77</v>
      </c>
      <c r="D197" s="87" t="s">
        <v>3</v>
      </c>
      <c r="E197" s="50">
        <v>1E-3</v>
      </c>
      <c r="F197" s="271">
        <v>0</v>
      </c>
      <c r="G197" s="241">
        <f>ROUND(E197*F197,1)</f>
        <v>0</v>
      </c>
      <c r="H197" s="82"/>
      <c r="I197" s="48"/>
      <c r="J197" s="48"/>
      <c r="K197" s="52"/>
    </row>
    <row r="198" spans="1:11" s="51" customFormat="1" x14ac:dyDescent="0.2">
      <c r="A198" s="87"/>
      <c r="B198" s="172"/>
      <c r="C198" s="173" t="s">
        <v>226</v>
      </c>
      <c r="D198" s="87"/>
      <c r="E198" s="50"/>
      <c r="F198" s="279"/>
      <c r="G198" s="241"/>
      <c r="H198" s="82"/>
      <c r="I198" s="50"/>
      <c r="J198" s="62"/>
      <c r="K198" s="52"/>
    </row>
    <row r="199" spans="1:11" s="51" customFormat="1" x14ac:dyDescent="0.2">
      <c r="A199" s="90">
        <v>102</v>
      </c>
      <c r="B199" s="172" t="s">
        <v>30</v>
      </c>
      <c r="C199" s="182" t="s">
        <v>162</v>
      </c>
      <c r="D199" s="87" t="s">
        <v>3</v>
      </c>
      <c r="E199" s="50">
        <v>7.7997599999999993E-4</v>
      </c>
      <c r="F199" s="271">
        <v>0</v>
      </c>
      <c r="G199" s="241">
        <f>ROUND(E199*F199,1)</f>
        <v>0</v>
      </c>
      <c r="H199" s="82"/>
      <c r="I199" s="48"/>
      <c r="J199" s="48"/>
      <c r="K199" s="52"/>
    </row>
    <row r="200" spans="1:11" s="51" customFormat="1" x14ac:dyDescent="0.2">
      <c r="A200" s="90">
        <v>103</v>
      </c>
      <c r="B200" s="172">
        <v>184911421</v>
      </c>
      <c r="C200" s="48" t="s">
        <v>72</v>
      </c>
      <c r="D200" s="87" t="s">
        <v>2</v>
      </c>
      <c r="E200" s="50">
        <v>171.82</v>
      </c>
      <c r="F200" s="271">
        <v>0</v>
      </c>
      <c r="G200" s="241">
        <f>ROUND(E200*F200,1)</f>
        <v>0</v>
      </c>
      <c r="H200" s="82"/>
      <c r="I200" s="48"/>
      <c r="J200" s="48"/>
      <c r="K200" s="52"/>
    </row>
    <row r="201" spans="1:11" s="51" customFormat="1" x14ac:dyDescent="0.2">
      <c r="A201" s="89"/>
      <c r="B201" s="172"/>
      <c r="C201" s="173" t="s">
        <v>227</v>
      </c>
      <c r="D201" s="87"/>
      <c r="E201" s="50"/>
      <c r="F201" s="271"/>
      <c r="G201" s="241"/>
      <c r="H201" s="82"/>
      <c r="I201" s="48"/>
      <c r="J201" s="48"/>
      <c r="K201" s="52"/>
    </row>
    <row r="202" spans="1:11" s="199" customFormat="1" ht="13.5" customHeight="1" x14ac:dyDescent="0.2">
      <c r="A202" s="90">
        <v>104</v>
      </c>
      <c r="B202" s="172" t="s">
        <v>30</v>
      </c>
      <c r="C202" s="216" t="s">
        <v>41</v>
      </c>
      <c r="D202" s="87" t="s">
        <v>5</v>
      </c>
      <c r="E202" s="50">
        <v>5.15</v>
      </c>
      <c r="F202" s="275">
        <v>0</v>
      </c>
      <c r="G202" s="241">
        <f>ROUND(E202*F202,1)</f>
        <v>0</v>
      </c>
      <c r="H202" s="84"/>
      <c r="I202" s="205"/>
      <c r="J202" s="205"/>
      <c r="K202" s="52"/>
    </row>
    <row r="203" spans="1:11" s="51" customFormat="1" x14ac:dyDescent="0.2">
      <c r="A203" s="87"/>
      <c r="B203" s="172"/>
      <c r="C203" s="173" t="s">
        <v>228</v>
      </c>
      <c r="D203" s="87"/>
      <c r="E203" s="50"/>
      <c r="F203" s="271"/>
      <c r="G203" s="241"/>
      <c r="H203" s="82"/>
      <c r="I203" s="50"/>
      <c r="J203" s="62"/>
      <c r="K203" s="52"/>
    </row>
    <row r="204" spans="1:11" s="51" customFormat="1" ht="25.5" x14ac:dyDescent="0.2">
      <c r="A204" s="90">
        <v>105</v>
      </c>
      <c r="B204" s="172">
        <v>185804213</v>
      </c>
      <c r="C204" s="48" t="s">
        <v>153</v>
      </c>
      <c r="D204" s="87" t="s">
        <v>2</v>
      </c>
      <c r="E204" s="177">
        <v>859.10400000000004</v>
      </c>
      <c r="F204" s="271">
        <v>0</v>
      </c>
      <c r="G204" s="241">
        <f>ROUND(E204*F204,1)</f>
        <v>0</v>
      </c>
      <c r="H204" s="82"/>
      <c r="I204" s="48"/>
      <c r="J204" s="48"/>
      <c r="K204" s="52"/>
    </row>
    <row r="205" spans="1:11" s="51" customFormat="1" x14ac:dyDescent="0.2">
      <c r="A205" s="87"/>
      <c r="B205" s="172"/>
      <c r="C205" s="173" t="s">
        <v>229</v>
      </c>
      <c r="D205" s="87"/>
      <c r="E205" s="177"/>
      <c r="F205" s="271"/>
      <c r="G205" s="241"/>
      <c r="H205" s="82"/>
      <c r="I205" s="48"/>
      <c r="J205" s="48"/>
      <c r="K205" s="52"/>
    </row>
    <row r="206" spans="1:11" s="51" customFormat="1" ht="25.5" x14ac:dyDescent="0.2">
      <c r="A206" s="90">
        <v>106</v>
      </c>
      <c r="B206" s="172">
        <v>997221858</v>
      </c>
      <c r="C206" s="214" t="s">
        <v>98</v>
      </c>
      <c r="D206" s="87" t="s">
        <v>3</v>
      </c>
      <c r="E206" s="177">
        <v>0.85899999999999999</v>
      </c>
      <c r="F206" s="275">
        <v>0</v>
      </c>
      <c r="G206" s="241">
        <f>E206*F206</f>
        <v>0</v>
      </c>
      <c r="H206" s="82"/>
      <c r="I206" s="48"/>
      <c r="J206" s="48"/>
      <c r="K206" s="52"/>
    </row>
    <row r="207" spans="1:11" s="51" customFormat="1" x14ac:dyDescent="0.2">
      <c r="A207" s="87"/>
      <c r="B207" s="172"/>
      <c r="C207" s="173" t="s">
        <v>230</v>
      </c>
      <c r="D207" s="87"/>
      <c r="E207" s="177"/>
      <c r="F207" s="271"/>
      <c r="G207" s="241"/>
      <c r="H207" s="82"/>
      <c r="I207" s="48"/>
      <c r="J207" s="48"/>
      <c r="K207" s="52"/>
    </row>
    <row r="208" spans="1:11" s="51" customFormat="1" x14ac:dyDescent="0.2">
      <c r="A208" s="90">
        <v>107</v>
      </c>
      <c r="B208" s="172">
        <v>185851121</v>
      </c>
      <c r="C208" s="48" t="s">
        <v>73</v>
      </c>
      <c r="D208" s="87" t="s">
        <v>5</v>
      </c>
      <c r="E208" s="177">
        <v>91.2</v>
      </c>
      <c r="F208" s="271">
        <v>0</v>
      </c>
      <c r="G208" s="241">
        <f>ROUND(E208*F208,1)</f>
        <v>0</v>
      </c>
      <c r="H208" s="82"/>
      <c r="I208" s="48"/>
      <c r="J208" s="48"/>
      <c r="K208" s="52"/>
    </row>
    <row r="209" spans="1:11" s="51" customFormat="1" x14ac:dyDescent="0.2">
      <c r="A209" s="87"/>
      <c r="B209" s="172"/>
      <c r="C209" s="173" t="s">
        <v>231</v>
      </c>
      <c r="D209" s="87"/>
      <c r="E209" s="50"/>
      <c r="F209" s="271"/>
      <c r="G209" s="241"/>
      <c r="H209" s="82"/>
      <c r="I209" s="50"/>
      <c r="J209" s="62"/>
      <c r="K209" s="52"/>
    </row>
    <row r="210" spans="1:11" s="51" customFormat="1" x14ac:dyDescent="0.2">
      <c r="A210" s="90">
        <v>108</v>
      </c>
      <c r="B210" s="179">
        <v>185804311</v>
      </c>
      <c r="C210" s="212" t="s">
        <v>161</v>
      </c>
      <c r="D210" s="87" t="s">
        <v>5</v>
      </c>
      <c r="E210" s="177">
        <v>91.2</v>
      </c>
      <c r="F210" s="275">
        <v>0</v>
      </c>
      <c r="G210" s="241">
        <f>ROUND(E210*F210,1)</f>
        <v>0</v>
      </c>
      <c r="H210" s="82"/>
      <c r="I210" s="48"/>
      <c r="J210" s="48"/>
      <c r="K210" s="52"/>
    </row>
    <row r="211" spans="1:11" s="51" customFormat="1" x14ac:dyDescent="0.2">
      <c r="A211" s="90">
        <v>109</v>
      </c>
      <c r="B211" s="172">
        <v>8211321</v>
      </c>
      <c r="C211" s="215" t="s">
        <v>101</v>
      </c>
      <c r="D211" s="87" t="s">
        <v>5</v>
      </c>
      <c r="E211" s="177">
        <v>91.2</v>
      </c>
      <c r="F211" s="271">
        <v>0</v>
      </c>
      <c r="G211" s="241">
        <f>ROUND(E211*F211,1)</f>
        <v>0</v>
      </c>
      <c r="H211" s="82"/>
      <c r="I211" s="48"/>
      <c r="J211" s="48"/>
      <c r="K211" s="52"/>
    </row>
    <row r="212" spans="1:11" s="51" customFormat="1" x14ac:dyDescent="0.2">
      <c r="A212" s="87"/>
      <c r="B212" s="172"/>
      <c r="C212" s="59" t="s">
        <v>157</v>
      </c>
      <c r="D212" s="87"/>
      <c r="E212" s="50"/>
      <c r="F212" s="271"/>
      <c r="G212" s="241"/>
      <c r="H212" s="82"/>
      <c r="I212" s="50"/>
      <c r="J212" s="62"/>
      <c r="K212" s="52"/>
    </row>
    <row r="213" spans="1:11" s="51" customFormat="1" x14ac:dyDescent="0.2">
      <c r="A213" s="90">
        <v>110</v>
      </c>
      <c r="B213" s="178">
        <v>185802113</v>
      </c>
      <c r="C213" s="212" t="s">
        <v>77</v>
      </c>
      <c r="D213" s="87" t="s">
        <v>3</v>
      </c>
      <c r="E213" s="50">
        <v>4.0000000000000001E-3</v>
      </c>
      <c r="F213" s="271">
        <v>0</v>
      </c>
      <c r="G213" s="241">
        <f>ROUND(E213*F213,1)</f>
        <v>0</v>
      </c>
      <c r="H213" s="82"/>
      <c r="I213" s="48"/>
      <c r="J213" s="48"/>
      <c r="K213" s="52"/>
    </row>
    <row r="214" spans="1:11" s="51" customFormat="1" x14ac:dyDescent="0.2">
      <c r="A214" s="87"/>
      <c r="B214" s="172"/>
      <c r="C214" s="173" t="s">
        <v>232</v>
      </c>
      <c r="D214" s="87"/>
      <c r="E214" s="50"/>
      <c r="F214" s="271"/>
      <c r="G214" s="241"/>
      <c r="H214" s="82"/>
      <c r="I214" s="50"/>
      <c r="J214" s="62"/>
      <c r="K214" s="52"/>
    </row>
    <row r="215" spans="1:11" s="51" customFormat="1" x14ac:dyDescent="0.2">
      <c r="A215" s="90">
        <v>111</v>
      </c>
      <c r="B215" s="172" t="s">
        <v>30</v>
      </c>
      <c r="C215" s="182" t="s">
        <v>162</v>
      </c>
      <c r="D215" s="87" t="s">
        <v>3</v>
      </c>
      <c r="E215" s="50">
        <v>4.0000000000000001E-3</v>
      </c>
      <c r="F215" s="271">
        <v>0</v>
      </c>
      <c r="G215" s="241">
        <f>ROUND(E215*F215,1)</f>
        <v>0</v>
      </c>
      <c r="H215" s="82"/>
      <c r="I215" s="48"/>
      <c r="J215" s="48"/>
      <c r="K215" s="52"/>
    </row>
    <row r="216" spans="1:11" s="51" customFormat="1" ht="25.5" x14ac:dyDescent="0.2">
      <c r="A216" s="90">
        <v>112</v>
      </c>
      <c r="B216" s="172">
        <v>185811151</v>
      </c>
      <c r="C216" s="179" t="s">
        <v>144</v>
      </c>
      <c r="D216" s="87" t="s">
        <v>2</v>
      </c>
      <c r="E216" s="50">
        <v>2000</v>
      </c>
      <c r="F216" s="271">
        <v>0</v>
      </c>
      <c r="G216" s="241">
        <f>ROUND(E216*F216,1)</f>
        <v>0</v>
      </c>
      <c r="H216" s="82"/>
      <c r="I216" s="48"/>
      <c r="J216" s="48"/>
      <c r="K216" s="52"/>
    </row>
    <row r="217" spans="1:11" s="51" customFormat="1" x14ac:dyDescent="0.2">
      <c r="A217" s="87"/>
      <c r="B217" s="172"/>
      <c r="C217" s="173" t="s">
        <v>233</v>
      </c>
      <c r="D217" s="87"/>
      <c r="E217" s="50"/>
      <c r="F217" s="271"/>
      <c r="G217" s="241"/>
      <c r="H217" s="82"/>
      <c r="I217" s="48"/>
      <c r="J217" s="48"/>
      <c r="K217" s="52"/>
    </row>
    <row r="218" spans="1:11" s="51" customFormat="1" ht="25.5" x14ac:dyDescent="0.2">
      <c r="A218" s="90">
        <v>113</v>
      </c>
      <c r="B218" s="172">
        <v>200201</v>
      </c>
      <c r="C218" s="214" t="s">
        <v>98</v>
      </c>
      <c r="D218" s="87" t="s">
        <v>3</v>
      </c>
      <c r="E218" s="177">
        <v>1</v>
      </c>
      <c r="F218" s="275">
        <v>0</v>
      </c>
      <c r="G218" s="241">
        <f>E218*F218</f>
        <v>0</v>
      </c>
      <c r="H218" s="82"/>
      <c r="I218" s="48"/>
      <c r="J218" s="48"/>
      <c r="K218" s="52"/>
    </row>
    <row r="219" spans="1:11" s="51" customFormat="1" x14ac:dyDescent="0.2">
      <c r="A219" s="87"/>
      <c r="B219" s="172"/>
      <c r="C219" s="173" t="s">
        <v>234</v>
      </c>
      <c r="D219" s="87"/>
      <c r="E219" s="50"/>
      <c r="F219" s="271"/>
      <c r="G219" s="241"/>
      <c r="H219" s="82"/>
      <c r="I219" s="50"/>
      <c r="J219" s="62"/>
      <c r="K219" s="52"/>
    </row>
    <row r="220" spans="1:11" s="51" customFormat="1" x14ac:dyDescent="0.2">
      <c r="A220" s="90">
        <v>114</v>
      </c>
      <c r="B220" s="172">
        <v>184806186</v>
      </c>
      <c r="C220" s="179" t="s">
        <v>145</v>
      </c>
      <c r="D220" s="87" t="s">
        <v>4</v>
      </c>
      <c r="E220" s="177">
        <v>360</v>
      </c>
      <c r="F220" s="275">
        <v>0</v>
      </c>
      <c r="G220" s="241">
        <f>E220*F220</f>
        <v>0</v>
      </c>
      <c r="H220" s="82"/>
      <c r="I220" s="48"/>
      <c r="J220" s="48"/>
      <c r="K220" s="52"/>
    </row>
    <row r="221" spans="1:11" s="51" customFormat="1" x14ac:dyDescent="0.2">
      <c r="A221" s="87"/>
      <c r="B221" s="172"/>
      <c r="C221" s="173" t="s">
        <v>235</v>
      </c>
      <c r="D221" s="87"/>
      <c r="E221" s="217"/>
      <c r="F221" s="271"/>
      <c r="G221" s="241"/>
      <c r="H221" s="82"/>
      <c r="I221" s="48"/>
      <c r="J221" s="48"/>
      <c r="K221" s="52"/>
    </row>
    <row r="222" spans="1:11" s="51" customFormat="1" ht="16.5" customHeight="1" x14ac:dyDescent="0.2">
      <c r="A222" s="90">
        <v>115</v>
      </c>
      <c r="B222" s="172">
        <v>184817111</v>
      </c>
      <c r="C222" s="179" t="s">
        <v>147</v>
      </c>
      <c r="D222" s="87" t="s">
        <v>2</v>
      </c>
      <c r="E222" s="177">
        <v>200</v>
      </c>
      <c r="F222" s="275">
        <v>0</v>
      </c>
      <c r="G222" s="241">
        <f>E222*F222</f>
        <v>0</v>
      </c>
      <c r="H222" s="82"/>
      <c r="I222" s="48"/>
      <c r="J222" s="48"/>
      <c r="K222" s="52"/>
    </row>
    <row r="223" spans="1:11" s="51" customFormat="1" x14ac:dyDescent="0.2">
      <c r="A223" s="87"/>
      <c r="B223" s="172"/>
      <c r="C223" s="173" t="s">
        <v>200</v>
      </c>
      <c r="D223" s="87"/>
      <c r="E223" s="177"/>
      <c r="F223" s="275"/>
      <c r="G223" s="241"/>
      <c r="H223" s="82"/>
      <c r="I223" s="48"/>
      <c r="J223" s="48"/>
      <c r="K223" s="52"/>
    </row>
    <row r="224" spans="1:11" s="51" customFormat="1" ht="25.5" x14ac:dyDescent="0.2">
      <c r="A224" s="90">
        <v>116</v>
      </c>
      <c r="B224" s="172">
        <v>184817114</v>
      </c>
      <c r="C224" s="179" t="s">
        <v>148</v>
      </c>
      <c r="D224" s="87" t="s">
        <v>2</v>
      </c>
      <c r="E224" s="177">
        <v>200</v>
      </c>
      <c r="F224" s="275">
        <v>0</v>
      </c>
      <c r="G224" s="241">
        <f>E224*F224</f>
        <v>0</v>
      </c>
      <c r="H224" s="82"/>
      <c r="I224" s="48"/>
      <c r="J224" s="48"/>
      <c r="K224" s="52"/>
    </row>
    <row r="225" spans="1:11" s="51" customFormat="1" x14ac:dyDescent="0.2">
      <c r="A225" s="87"/>
      <c r="B225" s="172"/>
      <c r="C225" s="173" t="s">
        <v>200</v>
      </c>
      <c r="D225" s="87"/>
      <c r="E225" s="177"/>
      <c r="F225" s="275"/>
      <c r="G225" s="241"/>
      <c r="H225" s="82"/>
      <c r="I225" s="48"/>
      <c r="J225" s="48"/>
      <c r="K225" s="52"/>
    </row>
    <row r="226" spans="1:11" s="51" customFormat="1" ht="25.5" x14ac:dyDescent="0.2">
      <c r="A226" s="90">
        <v>117</v>
      </c>
      <c r="B226" s="172">
        <v>997221858</v>
      </c>
      <c r="C226" s="214" t="s">
        <v>98</v>
      </c>
      <c r="D226" s="87" t="s">
        <v>3</v>
      </c>
      <c r="E226" s="177">
        <v>1</v>
      </c>
      <c r="F226" s="275">
        <v>0</v>
      </c>
      <c r="G226" s="241">
        <f>E226*F226</f>
        <v>0</v>
      </c>
      <c r="H226" s="82"/>
      <c r="I226" s="48"/>
      <c r="J226" s="48"/>
      <c r="K226" s="52"/>
    </row>
    <row r="227" spans="1:11" s="51" customFormat="1" x14ac:dyDescent="0.2">
      <c r="A227" s="87"/>
      <c r="B227" s="172"/>
      <c r="C227" s="173" t="s">
        <v>236</v>
      </c>
      <c r="D227" s="87"/>
      <c r="E227" s="50"/>
      <c r="F227" s="271"/>
      <c r="G227" s="241"/>
      <c r="H227" s="82"/>
      <c r="I227" s="50"/>
      <c r="J227" s="62"/>
      <c r="K227" s="52"/>
    </row>
    <row r="228" spans="1:11" s="51" customFormat="1" x14ac:dyDescent="0.2">
      <c r="A228" s="90">
        <v>118</v>
      </c>
      <c r="B228" s="172">
        <v>184911421</v>
      </c>
      <c r="C228" s="48" t="s">
        <v>72</v>
      </c>
      <c r="D228" s="87" t="s">
        <v>2</v>
      </c>
      <c r="E228" s="50">
        <v>180</v>
      </c>
      <c r="F228" s="271">
        <v>0</v>
      </c>
      <c r="G228" s="241">
        <f>ROUND(E228*F228,1)</f>
        <v>0</v>
      </c>
      <c r="H228" s="82"/>
      <c r="I228" s="48"/>
      <c r="J228" s="48"/>
      <c r="K228" s="52"/>
    </row>
    <row r="229" spans="1:11" s="51" customFormat="1" x14ac:dyDescent="0.2">
      <c r="A229" s="87"/>
      <c r="B229" s="172"/>
      <c r="C229" s="173" t="s">
        <v>237</v>
      </c>
      <c r="D229" s="87"/>
      <c r="E229" s="50"/>
      <c r="F229" s="271"/>
      <c r="G229" s="241"/>
      <c r="H229" s="82"/>
      <c r="I229" s="50"/>
      <c r="J229" s="62"/>
      <c r="K229" s="52"/>
    </row>
    <row r="230" spans="1:11" s="199" customFormat="1" ht="13.5" customHeight="1" x14ac:dyDescent="0.2">
      <c r="A230" s="90">
        <v>119</v>
      </c>
      <c r="B230" s="172" t="s">
        <v>30</v>
      </c>
      <c r="C230" s="216" t="s">
        <v>41</v>
      </c>
      <c r="D230" s="87" t="s">
        <v>5</v>
      </c>
      <c r="E230" s="228">
        <v>6</v>
      </c>
      <c r="F230" s="275">
        <v>0</v>
      </c>
      <c r="G230" s="241">
        <f>ROUND(E230*F230,1)</f>
        <v>0</v>
      </c>
      <c r="H230" s="84"/>
      <c r="I230" s="205"/>
      <c r="J230" s="205"/>
      <c r="K230" s="52"/>
    </row>
    <row r="231" spans="1:11" s="51" customFormat="1" x14ac:dyDescent="0.2">
      <c r="A231" s="87"/>
      <c r="B231" s="172"/>
      <c r="C231" s="173" t="s">
        <v>238</v>
      </c>
      <c r="D231" s="87"/>
      <c r="E231" s="50"/>
      <c r="F231" s="271"/>
      <c r="G231" s="241"/>
      <c r="H231" s="82"/>
      <c r="I231" s="50"/>
      <c r="J231" s="62"/>
      <c r="K231" s="52"/>
    </row>
    <row r="232" spans="1:11" s="51" customFormat="1" ht="25.5" x14ac:dyDescent="0.2">
      <c r="A232" s="90">
        <v>120</v>
      </c>
      <c r="B232" s="172">
        <v>185804211</v>
      </c>
      <c r="C232" s="48" t="s">
        <v>151</v>
      </c>
      <c r="D232" s="87" t="s">
        <v>2</v>
      </c>
      <c r="E232" s="177">
        <v>800</v>
      </c>
      <c r="F232" s="271">
        <v>0</v>
      </c>
      <c r="G232" s="241">
        <f>ROUND(E232*F232,1)</f>
        <v>0</v>
      </c>
      <c r="H232" s="82"/>
      <c r="I232" s="48"/>
      <c r="J232" s="48"/>
      <c r="K232" s="52"/>
    </row>
    <row r="233" spans="1:11" s="51" customFormat="1" x14ac:dyDescent="0.2">
      <c r="A233" s="87"/>
      <c r="B233" s="172"/>
      <c r="C233" s="173" t="s">
        <v>239</v>
      </c>
      <c r="D233" s="87"/>
      <c r="E233" s="177"/>
      <c r="F233" s="275"/>
      <c r="G233" s="241"/>
      <c r="H233" s="82"/>
      <c r="I233" s="48"/>
      <c r="J233" s="48"/>
      <c r="K233" s="52"/>
    </row>
    <row r="234" spans="1:11" s="51" customFormat="1" ht="25.5" x14ac:dyDescent="0.2">
      <c r="A234" s="90">
        <v>121</v>
      </c>
      <c r="B234" s="172">
        <v>185804212</v>
      </c>
      <c r="C234" s="48" t="s">
        <v>152</v>
      </c>
      <c r="D234" s="87" t="s">
        <v>2</v>
      </c>
      <c r="E234" s="177">
        <v>1200</v>
      </c>
      <c r="F234" s="271">
        <v>0</v>
      </c>
      <c r="G234" s="241">
        <f>ROUND(E234*F234,1)</f>
        <v>0</v>
      </c>
      <c r="H234" s="82"/>
      <c r="I234" s="48"/>
      <c r="J234" s="48"/>
      <c r="K234" s="52"/>
    </row>
    <row r="235" spans="1:11" s="51" customFormat="1" x14ac:dyDescent="0.2">
      <c r="A235" s="87"/>
      <c r="B235" s="172"/>
      <c r="C235" s="173" t="s">
        <v>240</v>
      </c>
      <c r="D235" s="87"/>
      <c r="E235" s="217"/>
      <c r="F235" s="271"/>
      <c r="G235" s="241"/>
      <c r="H235" s="82"/>
      <c r="I235" s="48"/>
      <c r="J235" s="48"/>
      <c r="K235" s="52"/>
    </row>
    <row r="236" spans="1:11" s="51" customFormat="1" ht="25.5" x14ac:dyDescent="0.2">
      <c r="A236" s="90">
        <v>122</v>
      </c>
      <c r="B236" s="172">
        <v>997221858</v>
      </c>
      <c r="C236" s="214" t="s">
        <v>98</v>
      </c>
      <c r="D236" s="87" t="s">
        <v>3</v>
      </c>
      <c r="E236" s="177">
        <v>2.4</v>
      </c>
      <c r="F236" s="275">
        <v>0</v>
      </c>
      <c r="G236" s="241">
        <f>E236*F236</f>
        <v>0</v>
      </c>
      <c r="H236" s="82"/>
      <c r="I236" s="48"/>
      <c r="J236" s="48"/>
      <c r="K236" s="52"/>
    </row>
    <row r="237" spans="1:11" s="51" customFormat="1" x14ac:dyDescent="0.2">
      <c r="A237" s="87"/>
      <c r="B237" s="172"/>
      <c r="C237" s="173" t="s">
        <v>241</v>
      </c>
      <c r="D237" s="87"/>
      <c r="E237" s="177"/>
      <c r="F237" s="271"/>
      <c r="G237" s="241"/>
      <c r="H237" s="82"/>
      <c r="I237" s="48"/>
      <c r="J237" s="48"/>
      <c r="K237" s="52"/>
    </row>
    <row r="238" spans="1:11" s="51" customFormat="1" x14ac:dyDescent="0.2">
      <c r="A238" s="90">
        <v>123</v>
      </c>
      <c r="B238" s="179">
        <v>185804311</v>
      </c>
      <c r="C238" s="212" t="s">
        <v>161</v>
      </c>
      <c r="D238" s="87" t="s">
        <v>5</v>
      </c>
      <c r="E238" s="177">
        <v>42</v>
      </c>
      <c r="F238" s="275">
        <v>0</v>
      </c>
      <c r="G238" s="241">
        <f>ROUND(E238*F238,1)</f>
        <v>0</v>
      </c>
      <c r="H238" s="82"/>
      <c r="I238" s="48"/>
      <c r="J238" s="48"/>
      <c r="K238" s="52"/>
    </row>
    <row r="239" spans="1:11" s="51" customFormat="1" x14ac:dyDescent="0.2">
      <c r="A239" s="87"/>
      <c r="B239" s="172"/>
      <c r="C239" s="173" t="s">
        <v>242</v>
      </c>
      <c r="D239" s="87"/>
      <c r="E239" s="50"/>
      <c r="F239" s="271"/>
      <c r="G239" s="241"/>
      <c r="H239" s="82"/>
      <c r="I239" s="50"/>
      <c r="J239" s="62"/>
      <c r="K239" s="52"/>
    </row>
    <row r="240" spans="1:11" s="51" customFormat="1" x14ac:dyDescent="0.2">
      <c r="A240" s="90">
        <v>124</v>
      </c>
      <c r="B240" s="172">
        <v>185851121</v>
      </c>
      <c r="C240" s="48" t="s">
        <v>73</v>
      </c>
      <c r="D240" s="87" t="s">
        <v>5</v>
      </c>
      <c r="E240" s="50">
        <v>42</v>
      </c>
      <c r="F240" s="271">
        <v>0</v>
      </c>
      <c r="G240" s="241">
        <f>ROUND(E240*F240,1)</f>
        <v>0</v>
      </c>
      <c r="H240" s="82"/>
      <c r="I240" s="48"/>
      <c r="J240" s="48"/>
      <c r="K240" s="52"/>
    </row>
    <row r="241" spans="1:11" s="51" customFormat="1" x14ac:dyDescent="0.2">
      <c r="A241" s="87"/>
      <c r="B241" s="172"/>
      <c r="C241" s="249">
        <v>42</v>
      </c>
      <c r="D241" s="87"/>
      <c r="E241" s="50"/>
      <c r="F241" s="271"/>
      <c r="G241" s="241"/>
      <c r="H241" s="82"/>
      <c r="I241" s="50"/>
      <c r="J241" s="62"/>
      <c r="K241" s="52"/>
    </row>
    <row r="242" spans="1:11" s="51" customFormat="1" x14ac:dyDescent="0.2">
      <c r="A242" s="90">
        <v>125</v>
      </c>
      <c r="B242" s="172">
        <v>8211321</v>
      </c>
      <c r="C242" s="215" t="s">
        <v>74</v>
      </c>
      <c r="D242" s="87" t="s">
        <v>5</v>
      </c>
      <c r="E242" s="50">
        <v>42</v>
      </c>
      <c r="F242" s="271">
        <v>0</v>
      </c>
      <c r="G242" s="241">
        <f>ROUND(E242*F242,1)</f>
        <v>0</v>
      </c>
      <c r="H242" s="82"/>
      <c r="I242" s="48"/>
      <c r="J242" s="48"/>
      <c r="K242" s="52"/>
    </row>
    <row r="243" spans="1:11" s="51" customFormat="1" x14ac:dyDescent="0.2">
      <c r="A243" s="87"/>
      <c r="B243" s="172"/>
      <c r="C243" s="249">
        <v>42</v>
      </c>
      <c r="D243" s="87"/>
      <c r="E243" s="50"/>
      <c r="F243" s="271"/>
      <c r="G243" s="241"/>
      <c r="H243" s="82"/>
      <c r="I243" s="50"/>
      <c r="J243" s="62"/>
      <c r="K243" s="52"/>
    </row>
    <row r="244" spans="1:11" s="51" customFormat="1" x14ac:dyDescent="0.2">
      <c r="A244" s="87"/>
      <c r="B244" s="172"/>
      <c r="C244" s="59" t="s">
        <v>156</v>
      </c>
      <c r="D244" s="87"/>
      <c r="E244" s="50"/>
      <c r="F244" s="271"/>
      <c r="G244" s="241"/>
      <c r="H244" s="82"/>
      <c r="I244" s="50"/>
      <c r="J244" s="62"/>
      <c r="K244" s="52"/>
    </row>
    <row r="245" spans="1:11" s="51" customFormat="1" ht="25.5" x14ac:dyDescent="0.2">
      <c r="A245" s="90">
        <v>126</v>
      </c>
      <c r="B245" s="172">
        <v>111151111</v>
      </c>
      <c r="C245" s="212" t="s">
        <v>163</v>
      </c>
      <c r="D245" s="87" t="s">
        <v>2</v>
      </c>
      <c r="E245" s="50">
        <v>245000</v>
      </c>
      <c r="F245" s="271">
        <v>0</v>
      </c>
      <c r="G245" s="241">
        <f>E245*F245</f>
        <v>0</v>
      </c>
      <c r="H245" s="82"/>
      <c r="I245" s="48"/>
      <c r="J245" s="48"/>
      <c r="K245" s="52"/>
    </row>
    <row r="246" spans="1:11" s="51" customFormat="1" x14ac:dyDescent="0.2">
      <c r="A246" s="87"/>
      <c r="B246" s="172"/>
      <c r="C246" s="173" t="s">
        <v>243</v>
      </c>
      <c r="D246" s="87"/>
      <c r="E246" s="50"/>
      <c r="F246" s="271"/>
      <c r="G246" s="241"/>
      <c r="H246" s="82"/>
      <c r="I246" s="50"/>
      <c r="J246" s="62"/>
      <c r="K246" s="52"/>
    </row>
    <row r="247" spans="1:11" s="51" customFormat="1" ht="25.5" x14ac:dyDescent="0.2">
      <c r="A247" s="90">
        <v>127</v>
      </c>
      <c r="B247" s="172">
        <v>200201</v>
      </c>
      <c r="C247" s="214" t="s">
        <v>98</v>
      </c>
      <c r="D247" s="87" t="s">
        <v>3</v>
      </c>
      <c r="E247" s="177">
        <v>29.4</v>
      </c>
      <c r="F247" s="275">
        <v>0</v>
      </c>
      <c r="G247" s="241">
        <f>E247*F247</f>
        <v>0</v>
      </c>
      <c r="H247" s="82"/>
      <c r="I247" s="48"/>
      <c r="J247" s="48"/>
      <c r="K247" s="52"/>
    </row>
    <row r="248" spans="1:11" s="51" customFormat="1" ht="10.5" customHeight="1" x14ac:dyDescent="0.2">
      <c r="A248" s="87"/>
      <c r="B248" s="172"/>
      <c r="C248" s="173" t="s">
        <v>244</v>
      </c>
      <c r="D248" s="87"/>
      <c r="E248" s="50"/>
      <c r="F248" s="271"/>
      <c r="G248" s="241"/>
      <c r="H248" s="82"/>
      <c r="I248" s="50"/>
      <c r="J248" s="62"/>
      <c r="K248" s="52"/>
    </row>
    <row r="249" spans="1:11" s="51" customFormat="1" ht="25.5" x14ac:dyDescent="0.2">
      <c r="A249" s="90">
        <v>128</v>
      </c>
      <c r="B249" s="172">
        <v>182303111</v>
      </c>
      <c r="C249" s="212" t="s">
        <v>186</v>
      </c>
      <c r="D249" s="87" t="s">
        <v>2</v>
      </c>
      <c r="E249" s="50">
        <v>7840</v>
      </c>
      <c r="F249" s="271">
        <v>0</v>
      </c>
      <c r="G249" s="241">
        <f>ROUND(E249*F249,1)</f>
        <v>0</v>
      </c>
      <c r="H249" s="82"/>
      <c r="I249" s="48"/>
      <c r="J249" s="48"/>
      <c r="K249" s="52"/>
    </row>
    <row r="250" spans="1:11" s="51" customFormat="1" x14ac:dyDescent="0.2">
      <c r="A250" s="87"/>
      <c r="B250" s="172"/>
      <c r="C250" s="173" t="s">
        <v>245</v>
      </c>
      <c r="D250" s="87"/>
      <c r="E250" s="50"/>
      <c r="F250" s="271"/>
      <c r="G250" s="241"/>
      <c r="H250" s="82"/>
      <c r="I250" s="50"/>
      <c r="J250" s="62"/>
      <c r="K250" s="52"/>
    </row>
    <row r="251" spans="1:11" s="49" customFormat="1" ht="25.5" x14ac:dyDescent="0.2">
      <c r="A251" s="90">
        <v>129</v>
      </c>
      <c r="B251" s="170" t="s">
        <v>30</v>
      </c>
      <c r="C251" s="213" t="s">
        <v>164</v>
      </c>
      <c r="D251" s="171" t="s">
        <v>5</v>
      </c>
      <c r="E251" s="50">
        <v>156.80000000000001</v>
      </c>
      <c r="F251" s="270">
        <v>0</v>
      </c>
      <c r="G251" s="241">
        <f>ROUND(E251*F251,1)</f>
        <v>0</v>
      </c>
      <c r="H251" s="52"/>
      <c r="I251" s="48"/>
      <c r="J251" s="48"/>
      <c r="K251" s="52"/>
    </row>
    <row r="252" spans="1:11" s="49" customFormat="1" x14ac:dyDescent="0.2">
      <c r="A252" s="87"/>
      <c r="B252" s="170"/>
      <c r="C252" s="173" t="s">
        <v>246</v>
      </c>
      <c r="D252" s="171"/>
      <c r="E252" s="64"/>
      <c r="F252" s="270"/>
      <c r="G252" s="240"/>
      <c r="H252" s="52"/>
      <c r="I252" s="48"/>
      <c r="J252" s="48"/>
      <c r="K252" s="52"/>
    </row>
    <row r="253" spans="1:11" s="51" customFormat="1" ht="25.5" x14ac:dyDescent="0.2">
      <c r="A253" s="90">
        <v>130</v>
      </c>
      <c r="B253" s="172">
        <v>184813521</v>
      </c>
      <c r="C253" s="212" t="s">
        <v>78</v>
      </c>
      <c r="D253" s="87" t="s">
        <v>2</v>
      </c>
      <c r="E253" s="50">
        <v>9800</v>
      </c>
      <c r="F253" s="271">
        <v>0</v>
      </c>
      <c r="G253" s="241">
        <f>ROUND(E253*F253,1)</f>
        <v>0</v>
      </c>
      <c r="H253" s="82"/>
      <c r="I253" s="48"/>
      <c r="J253" s="48"/>
      <c r="K253" s="52"/>
    </row>
    <row r="254" spans="1:11" s="51" customFormat="1" x14ac:dyDescent="0.2">
      <c r="A254" s="87"/>
      <c r="B254" s="172"/>
      <c r="C254" s="173" t="s">
        <v>247</v>
      </c>
      <c r="D254" s="87"/>
      <c r="E254" s="50"/>
      <c r="F254" s="271"/>
      <c r="G254" s="241"/>
      <c r="H254" s="82"/>
      <c r="I254" s="50"/>
      <c r="J254" s="62"/>
      <c r="K254" s="52"/>
    </row>
    <row r="255" spans="1:11" s="51" customFormat="1" x14ac:dyDescent="0.2">
      <c r="A255" s="90">
        <v>131</v>
      </c>
      <c r="B255" s="172" t="s">
        <v>30</v>
      </c>
      <c r="C255" s="182" t="s">
        <v>132</v>
      </c>
      <c r="D255" s="87" t="s">
        <v>6</v>
      </c>
      <c r="E255" s="50">
        <v>1.5249999999999999</v>
      </c>
      <c r="F255" s="271">
        <v>0</v>
      </c>
      <c r="G255" s="241">
        <f>ROUND(E255*F255,1)</f>
        <v>0</v>
      </c>
      <c r="H255" s="82"/>
      <c r="I255" s="48"/>
      <c r="J255" s="48"/>
      <c r="K255" s="52"/>
    </row>
    <row r="256" spans="1:11" s="51" customFormat="1" x14ac:dyDescent="0.2">
      <c r="A256" s="90">
        <v>132</v>
      </c>
      <c r="B256" s="178">
        <v>185802113</v>
      </c>
      <c r="C256" s="212" t="s">
        <v>77</v>
      </c>
      <c r="D256" s="87" t="s">
        <v>3</v>
      </c>
      <c r="E256" s="50">
        <v>0.29399999999999998</v>
      </c>
      <c r="F256" s="271">
        <v>0</v>
      </c>
      <c r="G256" s="241">
        <f>ROUND(E256*F256,1)</f>
        <v>0</v>
      </c>
      <c r="H256" s="82"/>
      <c r="I256" s="48"/>
      <c r="J256" s="48"/>
      <c r="K256" s="52"/>
    </row>
    <row r="257" spans="1:11" s="51" customFormat="1" x14ac:dyDescent="0.2">
      <c r="A257" s="87"/>
      <c r="B257" s="172"/>
      <c r="C257" s="173" t="s">
        <v>248</v>
      </c>
      <c r="D257" s="87"/>
      <c r="E257" s="50"/>
      <c r="F257" s="271"/>
      <c r="G257" s="241"/>
      <c r="H257" s="82"/>
      <c r="I257" s="50"/>
      <c r="J257" s="62"/>
      <c r="K257" s="52"/>
    </row>
    <row r="258" spans="1:11" s="51" customFormat="1" ht="25.5" x14ac:dyDescent="0.2">
      <c r="A258" s="90">
        <v>133</v>
      </c>
      <c r="B258" s="172" t="s">
        <v>30</v>
      </c>
      <c r="C258" s="182" t="s">
        <v>158</v>
      </c>
      <c r="D258" s="87" t="s">
        <v>3</v>
      </c>
      <c r="E258" s="50">
        <v>0.29399999999999998</v>
      </c>
      <c r="F258" s="271">
        <v>0</v>
      </c>
      <c r="G258" s="241">
        <f>ROUND(E258*F258,1)</f>
        <v>0</v>
      </c>
      <c r="H258" s="82"/>
      <c r="I258" s="48"/>
      <c r="J258" s="48"/>
      <c r="K258" s="52"/>
    </row>
    <row r="259" spans="1:11" s="51" customFormat="1" x14ac:dyDescent="0.2">
      <c r="A259" s="90">
        <v>134</v>
      </c>
      <c r="B259" s="178">
        <v>185802113</v>
      </c>
      <c r="C259" s="212" t="s">
        <v>77</v>
      </c>
      <c r="D259" s="87" t="s">
        <v>3</v>
      </c>
      <c r="E259" s="50">
        <v>0.29399999999999998</v>
      </c>
      <c r="F259" s="271">
        <v>0</v>
      </c>
      <c r="G259" s="241">
        <f>ROUND(E259*F259,1)</f>
        <v>0</v>
      </c>
      <c r="H259" s="82"/>
      <c r="I259" s="48"/>
      <c r="J259" s="48"/>
      <c r="K259" s="52"/>
    </row>
    <row r="260" spans="1:11" s="51" customFormat="1" x14ac:dyDescent="0.2">
      <c r="A260" s="87"/>
      <c r="B260" s="172"/>
      <c r="C260" s="173" t="s">
        <v>248</v>
      </c>
      <c r="D260" s="87"/>
      <c r="E260" s="50"/>
      <c r="F260" s="271"/>
      <c r="G260" s="241"/>
      <c r="H260" s="82"/>
      <c r="I260" s="50"/>
      <c r="J260" s="62"/>
      <c r="K260" s="52"/>
    </row>
    <row r="261" spans="1:11" s="51" customFormat="1" ht="25.5" x14ac:dyDescent="0.2">
      <c r="A261" s="90">
        <v>135</v>
      </c>
      <c r="B261" s="172" t="s">
        <v>30</v>
      </c>
      <c r="C261" s="182" t="s">
        <v>159</v>
      </c>
      <c r="D261" s="87" t="s">
        <v>3</v>
      </c>
      <c r="E261" s="50">
        <v>0.29399999999999998</v>
      </c>
      <c r="F261" s="271">
        <v>0</v>
      </c>
      <c r="G261" s="241">
        <f>ROUND(E261*F261,1)</f>
        <v>0</v>
      </c>
      <c r="H261" s="82"/>
      <c r="I261" s="48"/>
      <c r="J261" s="48"/>
      <c r="K261" s="52"/>
    </row>
    <row r="262" spans="1:11" s="51" customFormat="1" x14ac:dyDescent="0.2">
      <c r="A262" s="90">
        <v>136</v>
      </c>
      <c r="B262" s="178">
        <v>185802113</v>
      </c>
      <c r="C262" s="212" t="s">
        <v>77</v>
      </c>
      <c r="D262" s="87" t="s">
        <v>3</v>
      </c>
      <c r="E262" s="50">
        <v>0.29399999999999998</v>
      </c>
      <c r="F262" s="271">
        <v>0</v>
      </c>
      <c r="G262" s="241">
        <f>ROUND(E262*F262,1)</f>
        <v>0</v>
      </c>
      <c r="H262" s="82"/>
      <c r="I262" s="48"/>
      <c r="J262" s="48"/>
      <c r="K262" s="52"/>
    </row>
    <row r="263" spans="1:11" s="51" customFormat="1" x14ac:dyDescent="0.2">
      <c r="A263" s="87"/>
      <c r="B263" s="172"/>
      <c r="C263" s="173" t="s">
        <v>248</v>
      </c>
      <c r="D263" s="87"/>
      <c r="E263" s="50"/>
      <c r="F263" s="271"/>
      <c r="G263" s="241"/>
      <c r="H263" s="82"/>
      <c r="I263" s="50"/>
      <c r="J263" s="62"/>
      <c r="K263" s="52"/>
    </row>
    <row r="264" spans="1:11" s="51" customFormat="1" ht="25.5" x14ac:dyDescent="0.2">
      <c r="A264" s="90">
        <v>137</v>
      </c>
      <c r="B264" s="172" t="s">
        <v>30</v>
      </c>
      <c r="C264" s="182" t="s">
        <v>160</v>
      </c>
      <c r="D264" s="87" t="s">
        <v>3</v>
      </c>
      <c r="E264" s="50">
        <v>0.29399999999999998</v>
      </c>
      <c r="F264" s="271">
        <v>0</v>
      </c>
      <c r="G264" s="241">
        <f>ROUND(E264*F264,1)</f>
        <v>0</v>
      </c>
      <c r="H264" s="82"/>
      <c r="I264" s="48"/>
      <c r="J264" s="48"/>
      <c r="K264" s="52"/>
    </row>
    <row r="265" spans="1:11" s="51" customFormat="1" ht="25.5" x14ac:dyDescent="0.2">
      <c r="A265" s="90">
        <v>138</v>
      </c>
      <c r="B265" s="172">
        <v>185803511</v>
      </c>
      <c r="C265" s="48" t="s">
        <v>154</v>
      </c>
      <c r="D265" s="87" t="s">
        <v>45</v>
      </c>
      <c r="E265" s="177">
        <v>3234.5</v>
      </c>
      <c r="F265" s="271">
        <v>0</v>
      </c>
      <c r="G265" s="241">
        <f>ROUND(E265*F265,1)</f>
        <v>0</v>
      </c>
      <c r="H265" s="82"/>
      <c r="I265" s="48"/>
      <c r="J265" s="48"/>
      <c r="K265" s="52"/>
    </row>
    <row r="266" spans="1:11" s="51" customFormat="1" x14ac:dyDescent="0.2">
      <c r="A266" s="87"/>
      <c r="B266" s="172"/>
      <c r="C266" s="173" t="s">
        <v>249</v>
      </c>
      <c r="D266" s="87"/>
      <c r="E266" s="177"/>
      <c r="F266" s="275"/>
      <c r="G266" s="241"/>
      <c r="H266" s="82"/>
      <c r="I266" s="48"/>
      <c r="J266" s="48"/>
      <c r="K266" s="52"/>
    </row>
    <row r="267" spans="1:11" s="51" customFormat="1" x14ac:dyDescent="0.2">
      <c r="A267" s="90">
        <v>139</v>
      </c>
      <c r="B267" s="172">
        <v>185811211</v>
      </c>
      <c r="C267" s="179" t="s">
        <v>142</v>
      </c>
      <c r="D267" s="87" t="s">
        <v>2</v>
      </c>
      <c r="E267" s="50">
        <v>9800</v>
      </c>
      <c r="F267" s="271">
        <v>0</v>
      </c>
      <c r="G267" s="241">
        <f>ROUND(E267*F267,1)</f>
        <v>0</v>
      </c>
      <c r="H267" s="82"/>
      <c r="I267" s="48"/>
      <c r="J267" s="48"/>
      <c r="K267" s="52"/>
    </row>
    <row r="268" spans="1:11" s="51" customFormat="1" x14ac:dyDescent="0.2">
      <c r="A268" s="87"/>
      <c r="B268" s="172"/>
      <c r="C268" s="173" t="s">
        <v>247</v>
      </c>
      <c r="D268" s="87"/>
      <c r="E268" s="50"/>
      <c r="F268" s="271"/>
      <c r="G268" s="241"/>
      <c r="H268" s="82"/>
      <c r="I268" s="50"/>
      <c r="J268" s="62"/>
      <c r="K268" s="52"/>
    </row>
    <row r="269" spans="1:11" s="51" customFormat="1" ht="25.5" x14ac:dyDescent="0.2">
      <c r="A269" s="90">
        <v>140</v>
      </c>
      <c r="B269" s="172">
        <v>997221858</v>
      </c>
      <c r="C269" s="214" t="s">
        <v>98</v>
      </c>
      <c r="D269" s="87" t="s">
        <v>3</v>
      </c>
      <c r="E269" s="177">
        <v>1.472</v>
      </c>
      <c r="F269" s="275">
        <v>0</v>
      </c>
      <c r="G269" s="241">
        <f>E269*F269</f>
        <v>0</v>
      </c>
      <c r="H269" s="82"/>
      <c r="I269" s="48"/>
      <c r="J269" s="48"/>
      <c r="K269" s="52"/>
    </row>
    <row r="270" spans="1:11" s="51" customFormat="1" x14ac:dyDescent="0.2">
      <c r="A270" s="87"/>
      <c r="B270" s="172"/>
      <c r="C270" s="173" t="s">
        <v>250</v>
      </c>
      <c r="D270" s="87"/>
      <c r="E270" s="50"/>
      <c r="F270" s="271"/>
      <c r="G270" s="241"/>
      <c r="H270" s="82"/>
      <c r="I270" s="50"/>
      <c r="J270" s="62"/>
      <c r="K270" s="52"/>
    </row>
    <row r="271" spans="1:11" s="51" customFormat="1" ht="25.5" x14ac:dyDescent="0.2">
      <c r="A271" s="90">
        <v>141</v>
      </c>
      <c r="B271" s="172">
        <v>185811111</v>
      </c>
      <c r="C271" s="179" t="s">
        <v>143</v>
      </c>
      <c r="D271" s="87" t="s">
        <v>2</v>
      </c>
      <c r="E271" s="50">
        <v>39200</v>
      </c>
      <c r="F271" s="271">
        <v>0</v>
      </c>
      <c r="G271" s="241">
        <f>ROUND(E271*F271,1)</f>
        <v>0</v>
      </c>
      <c r="H271" s="82"/>
      <c r="I271" s="48"/>
      <c r="J271" s="48"/>
      <c r="K271" s="52"/>
    </row>
    <row r="272" spans="1:11" s="51" customFormat="1" x14ac:dyDescent="0.2">
      <c r="A272" s="87"/>
      <c r="B272" s="172"/>
      <c r="C272" s="173" t="s">
        <v>251</v>
      </c>
      <c r="D272" s="87"/>
      <c r="E272" s="50"/>
      <c r="F272" s="271"/>
      <c r="G272" s="241"/>
      <c r="H272" s="82"/>
      <c r="I272" s="48"/>
      <c r="J272" s="48"/>
      <c r="K272" s="52"/>
    </row>
    <row r="273" spans="1:11" s="51" customFormat="1" ht="25.5" x14ac:dyDescent="0.2">
      <c r="A273" s="90">
        <v>142</v>
      </c>
      <c r="B273" s="172">
        <v>997221858</v>
      </c>
      <c r="C273" s="214" t="s">
        <v>98</v>
      </c>
      <c r="D273" s="87" t="s">
        <v>3</v>
      </c>
      <c r="E273" s="177">
        <v>78.400000000000006</v>
      </c>
      <c r="F273" s="275">
        <v>0</v>
      </c>
      <c r="G273" s="241">
        <f>E273*F273</f>
        <v>0</v>
      </c>
      <c r="H273" s="82"/>
      <c r="I273" s="48"/>
      <c r="J273" s="48"/>
      <c r="K273" s="52"/>
    </row>
    <row r="274" spans="1:11" s="51" customFormat="1" x14ac:dyDescent="0.2">
      <c r="A274" s="87"/>
      <c r="B274" s="172"/>
      <c r="C274" s="173" t="s">
        <v>252</v>
      </c>
      <c r="D274" s="87"/>
      <c r="E274" s="50"/>
      <c r="F274" s="271"/>
      <c r="G274" s="241"/>
      <c r="H274" s="82"/>
      <c r="I274" s="50"/>
      <c r="J274" s="62"/>
      <c r="K274" s="52"/>
    </row>
    <row r="275" spans="1:11" s="49" customFormat="1" x14ac:dyDescent="0.2">
      <c r="A275" s="87"/>
      <c r="B275" s="53" t="s">
        <v>16</v>
      </c>
      <c r="C275" s="54" t="str">
        <f>CONCATENATE(B64,"  ",C64)</f>
        <v>18  Povrchové úpravy terénu</v>
      </c>
      <c r="D275" s="55"/>
      <c r="E275" s="66"/>
      <c r="F275" s="272"/>
      <c r="G275" s="242">
        <f>SUM(G64:G274)</f>
        <v>0</v>
      </c>
      <c r="H275" s="76"/>
      <c r="I275" s="219">
        <f>SUM(I64:I274)</f>
        <v>1.5960000000000002E-2</v>
      </c>
      <c r="J275" s="219"/>
      <c r="K275" s="219">
        <f>SUM(K64:K274)</f>
        <v>0</v>
      </c>
    </row>
    <row r="276" spans="1:11" s="49" customFormat="1" x14ac:dyDescent="0.2">
      <c r="A276" s="183"/>
      <c r="B276" s="250">
        <v>99</v>
      </c>
      <c r="C276" s="56" t="s">
        <v>46</v>
      </c>
      <c r="D276" s="184"/>
      <c r="E276" s="65"/>
      <c r="F276" s="280"/>
      <c r="G276" s="243"/>
      <c r="H276" s="81"/>
      <c r="I276" s="220"/>
      <c r="J276" s="220"/>
      <c r="K276" s="221"/>
    </row>
    <row r="277" spans="1:11" s="51" customFormat="1" x14ac:dyDescent="0.2">
      <c r="A277" s="90">
        <v>143</v>
      </c>
      <c r="B277" s="172">
        <v>998231411</v>
      </c>
      <c r="C277" s="212" t="s">
        <v>106</v>
      </c>
      <c r="D277" s="87" t="s">
        <v>3</v>
      </c>
      <c r="E277" s="50">
        <v>12.887</v>
      </c>
      <c r="F277" s="271">
        <v>0</v>
      </c>
      <c r="G277" s="241">
        <f>E277*F277</f>
        <v>0</v>
      </c>
      <c r="H277" s="82"/>
      <c r="I277" s="222"/>
      <c r="J277" s="222"/>
      <c r="K277" s="221"/>
    </row>
    <row r="278" spans="1:11" s="208" customFormat="1" x14ac:dyDescent="0.2">
      <c r="A278" s="185"/>
      <c r="B278" s="53" t="s">
        <v>16</v>
      </c>
      <c r="C278" s="54" t="str">
        <f>CONCATENATE(B276," ",C276)</f>
        <v>99 Přesuny hmot a suti</v>
      </c>
      <c r="D278" s="185"/>
      <c r="E278" s="186"/>
      <c r="F278" s="281"/>
      <c r="G278" s="242">
        <f>SUM(G276:G277)</f>
        <v>0</v>
      </c>
      <c r="H278" s="76"/>
      <c r="I278" s="219">
        <f>SUM(I276:I277)</f>
        <v>0</v>
      </c>
      <c r="J278" s="219"/>
      <c r="K278" s="219">
        <f>SUM(K276:K277)</f>
        <v>0</v>
      </c>
    </row>
  </sheetData>
  <sheetProtection algorithmName="SHA-512" hashValue="AejXIIBMdCCp+a/Qjzj5Ll+95ul2o+uutVrrD7fRbT39vzAbZ2FyjCtSES9S5F/o7OjLT3nIT8EdVIICvt8Mdg==" saltValue="76y1cnA510aw3vLKtkB9Zg==" spinCount="100000" sheet="1" objects="1" scenarios="1"/>
  <protectedRanges>
    <protectedRange sqref="F7:F278" name="Oblast1"/>
  </protectedRanges>
  <mergeCells count="3">
    <mergeCell ref="A3:B3"/>
    <mergeCell ref="A4:B4"/>
    <mergeCell ref="A1:K1"/>
  </mergeCells>
  <phoneticPr fontId="0" type="noConversion"/>
  <printOptions horizontalCentered="1"/>
  <pageMargins left="0.78740157480314965" right="0.39370078740157483" top="0.62992125984251968" bottom="0.98425196850393704" header="0" footer="0"/>
  <pageSetup paperSize="9" scale="85" fitToHeight="4" orientation="landscape" horizontalDpi="300" verticalDpi="300" r:id="rId1"/>
  <headerFooter alignWithMargins="0"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f7628296c8c6c7ddf637989efa0fe964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a25998a609390d2bab007caef9da14ac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5DA6E6-8A04-49CD-A78D-A032ABE6BD67}">
  <ds:schemaRefs>
    <ds:schemaRef ds:uri="http://schemas.microsoft.com/office/2006/metadata/properties"/>
    <ds:schemaRef ds:uri="http://schemas.microsoft.com/office/infopath/2007/PartnerControls"/>
    <ds:schemaRef ds:uri="193c07b0-bec8-415c-85a1-5a72904ae79e"/>
    <ds:schemaRef ds:uri="172744d7-b7d2-47ac-8879-e5385efed730"/>
  </ds:schemaRefs>
</ds:datastoreItem>
</file>

<file path=customXml/itemProps2.xml><?xml version="1.0" encoding="utf-8"?>
<ds:datastoreItem xmlns:ds="http://schemas.openxmlformats.org/officeDocument/2006/customXml" ds:itemID="{E0A141B0-2F89-4868-9BA2-C703E3CF20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8CC65B-0A1D-44F7-98EB-C3315FC42D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744d7-b7d2-47ac-8879-e5385efed730"/>
    <ds:schemaRef ds:uri="193c07b0-bec8-415c-85a1-5a72904ae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7</vt:i4>
      </vt:variant>
    </vt:vector>
  </HeadingPairs>
  <TitlesOfParts>
    <vt:vector size="9" baseType="lpstr">
      <vt:lpstr>Rekapitulace</vt:lpstr>
      <vt:lpstr>Položky</vt:lpstr>
      <vt:lpstr>Rekapitulace!Dil</vt:lpstr>
      <vt:lpstr>Rekapitulace!HSV</vt:lpstr>
      <vt:lpstr>Rekapitulace!NazevDilu</vt:lpstr>
      <vt:lpstr>Položky!Názvy_tisku</vt:lpstr>
      <vt:lpstr>Položky!Oblast_tisku</vt:lpstr>
      <vt:lpstr>Rekapitulace!Oblast_tisku</vt:lpstr>
      <vt:lpstr>Rekapitulace!VRN</vt:lpstr>
    </vt:vector>
  </TitlesOfParts>
  <Company>ing. Jakub Malimánek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Jakub Malimánek</dc:creator>
  <cp:lastModifiedBy>Irena Kříbková</cp:lastModifiedBy>
  <cp:lastPrinted>2026-01-30T11:29:40Z</cp:lastPrinted>
  <dcterms:created xsi:type="dcterms:W3CDTF">2010-06-17T06:36:40Z</dcterms:created>
  <dcterms:modified xsi:type="dcterms:W3CDTF">2026-01-30T11:34:15Z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