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alcChain.xml" ContentType="application/vnd.openxmlformats-officedocument.spreadsheetml.calcChain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zakázky" sheetId="1" r:id="rId1"/>
    <sheet name="05-2025 - Oprava úseku 0-..." sheetId="2" r:id="rId2"/>
    <sheet name="Pokyny pro vyplnění" sheetId="3" r:id="rId3"/>
  </sheets>
  <definedNames>
    <definedName name="_xlnm.Print_Area" localSheetId="0">'Rekapitulace zakázky'!$D$4:$AO$36,'Rekapitulace zakázky'!$C$42:$AQ$56</definedName>
    <definedName name="_xlnm.Print_Titles" localSheetId="0">'Rekapitulace zakázky'!$52:$52</definedName>
    <definedName name="_xlnm._FilterDatabase" localSheetId="1" hidden="1">'05-2025 - Oprava úseku 0-...'!$C$84:$K$327</definedName>
    <definedName name="_xlnm.Print_Area" localSheetId="1">'05-2025 - Oprava úseku 0-...'!$C$4:$J$37,'05-2025 - Oprava úseku 0-...'!$C$43:$J$68,'05-2025 - Oprava úseku 0-...'!$C$74:$K$327</definedName>
    <definedName name="_xlnm.Print_Titles" localSheetId="1">'05-2025 - Oprava úseku 0-...'!$84:$84</definedName>
  </definedNames>
  <calcPr/>
</workbook>
</file>

<file path=xl/calcChain.xml><?xml version="1.0" encoding="utf-8"?>
<calcChain xmlns="http://schemas.openxmlformats.org/spreadsheetml/2006/main">
  <c i="2" l="1" r="J35"/>
  <c r="J34"/>
  <c i="1" r="AY55"/>
  <c i="2" r="J33"/>
  <c i="1" r="AX55"/>
  <c i="2" r="BI325"/>
  <c r="BH325"/>
  <c r="BG325"/>
  <c r="BF325"/>
  <c r="T325"/>
  <c r="R325"/>
  <c r="P325"/>
  <c r="BI322"/>
  <c r="BH322"/>
  <c r="BG322"/>
  <c r="BF322"/>
  <c r="T322"/>
  <c r="R322"/>
  <c r="P322"/>
  <c r="BI319"/>
  <c r="BH319"/>
  <c r="BG319"/>
  <c r="BF319"/>
  <c r="T319"/>
  <c r="R319"/>
  <c r="P319"/>
  <c r="BI316"/>
  <c r="BH316"/>
  <c r="BG316"/>
  <c r="BF316"/>
  <c r="T316"/>
  <c r="R316"/>
  <c r="P316"/>
  <c r="BI312"/>
  <c r="BH312"/>
  <c r="BG312"/>
  <c r="BF312"/>
  <c r="T312"/>
  <c r="T311"/>
  <c r="R312"/>
  <c r="R311"/>
  <c r="P312"/>
  <c r="P311"/>
  <c r="BI308"/>
  <c r="BH308"/>
  <c r="BG308"/>
  <c r="BF308"/>
  <c r="T308"/>
  <c r="R308"/>
  <c r="P308"/>
  <c r="BI305"/>
  <c r="BH305"/>
  <c r="BG305"/>
  <c r="BF305"/>
  <c r="T305"/>
  <c r="R305"/>
  <c r="P305"/>
  <c r="BI302"/>
  <c r="BH302"/>
  <c r="BG302"/>
  <c r="BF302"/>
  <c r="T302"/>
  <c r="R302"/>
  <c r="P302"/>
  <c r="BI298"/>
  <c r="BH298"/>
  <c r="BG298"/>
  <c r="BF298"/>
  <c r="T298"/>
  <c r="R298"/>
  <c r="P298"/>
  <c r="BI295"/>
  <c r="BH295"/>
  <c r="BG295"/>
  <c r="BF295"/>
  <c r="T295"/>
  <c r="R295"/>
  <c r="P295"/>
  <c r="BI289"/>
  <c r="BH289"/>
  <c r="BG289"/>
  <c r="BF289"/>
  <c r="T289"/>
  <c r="R289"/>
  <c r="P289"/>
  <c r="BI285"/>
  <c r="BH285"/>
  <c r="BG285"/>
  <c r="BF285"/>
  <c r="T285"/>
  <c r="R285"/>
  <c r="P285"/>
  <c r="BI282"/>
  <c r="BH282"/>
  <c r="BG282"/>
  <c r="BF282"/>
  <c r="T282"/>
  <c r="R282"/>
  <c r="P282"/>
  <c r="BI276"/>
  <c r="BH276"/>
  <c r="BG276"/>
  <c r="BF276"/>
  <c r="T276"/>
  <c r="R276"/>
  <c r="P276"/>
  <c r="BI271"/>
  <c r="BH271"/>
  <c r="BG271"/>
  <c r="BF271"/>
  <c r="T271"/>
  <c r="R271"/>
  <c r="P271"/>
  <c r="BI268"/>
  <c r="BH268"/>
  <c r="BG268"/>
  <c r="BF268"/>
  <c r="T268"/>
  <c r="R268"/>
  <c r="P268"/>
  <c r="BI264"/>
  <c r="BH264"/>
  <c r="BG264"/>
  <c r="BF264"/>
  <c r="T264"/>
  <c r="R264"/>
  <c r="P264"/>
  <c r="BI261"/>
  <c r="BH261"/>
  <c r="BG261"/>
  <c r="BF261"/>
  <c r="T261"/>
  <c r="R261"/>
  <c r="P261"/>
  <c r="BI258"/>
  <c r="BH258"/>
  <c r="BG258"/>
  <c r="BF258"/>
  <c r="T258"/>
  <c r="R258"/>
  <c r="P258"/>
  <c r="BI253"/>
  <c r="BH253"/>
  <c r="BG253"/>
  <c r="BF253"/>
  <c r="T253"/>
  <c r="R253"/>
  <c r="P253"/>
  <c r="BI250"/>
  <c r="BH250"/>
  <c r="BG250"/>
  <c r="BF250"/>
  <c r="T250"/>
  <c r="R250"/>
  <c r="P250"/>
  <c r="BI240"/>
  <c r="BH240"/>
  <c r="BG240"/>
  <c r="BF240"/>
  <c r="T240"/>
  <c r="R240"/>
  <c r="P240"/>
  <c r="BI232"/>
  <c r="BH232"/>
  <c r="BG232"/>
  <c r="BF232"/>
  <c r="T232"/>
  <c r="R232"/>
  <c r="P232"/>
  <c r="BI224"/>
  <c r="BH224"/>
  <c r="BG224"/>
  <c r="BF224"/>
  <c r="T224"/>
  <c r="R224"/>
  <c r="P224"/>
  <c r="BI216"/>
  <c r="BH216"/>
  <c r="BG216"/>
  <c r="BF216"/>
  <c r="T216"/>
  <c r="R216"/>
  <c r="P216"/>
  <c r="BI213"/>
  <c r="BH213"/>
  <c r="BG213"/>
  <c r="BF213"/>
  <c r="T213"/>
  <c r="R213"/>
  <c r="P213"/>
  <c r="BI207"/>
  <c r="BH207"/>
  <c r="BG207"/>
  <c r="BF207"/>
  <c r="T207"/>
  <c r="R207"/>
  <c r="P207"/>
  <c r="BI199"/>
  <c r="BH199"/>
  <c r="BG199"/>
  <c r="BF199"/>
  <c r="T199"/>
  <c r="R199"/>
  <c r="P199"/>
  <c r="BI193"/>
  <c r="BH193"/>
  <c r="BG193"/>
  <c r="BF193"/>
  <c r="T193"/>
  <c r="R193"/>
  <c r="P193"/>
  <c r="BI187"/>
  <c r="BH187"/>
  <c r="BG187"/>
  <c r="BF187"/>
  <c r="T187"/>
  <c r="R187"/>
  <c r="P187"/>
  <c r="BI184"/>
  <c r="BH184"/>
  <c r="BG184"/>
  <c r="BF184"/>
  <c r="T184"/>
  <c r="R184"/>
  <c r="P184"/>
  <c r="BI181"/>
  <c r="BH181"/>
  <c r="BG181"/>
  <c r="BF181"/>
  <c r="T181"/>
  <c r="R181"/>
  <c r="P181"/>
  <c r="BI178"/>
  <c r="BH178"/>
  <c r="BG178"/>
  <c r="BF178"/>
  <c r="T178"/>
  <c r="R178"/>
  <c r="P178"/>
  <c r="BI173"/>
  <c r="BH173"/>
  <c r="BG173"/>
  <c r="BF173"/>
  <c r="T173"/>
  <c r="R173"/>
  <c r="P173"/>
  <c r="BI169"/>
  <c r="BH169"/>
  <c r="BG169"/>
  <c r="BF169"/>
  <c r="T169"/>
  <c r="R169"/>
  <c r="P169"/>
  <c r="BI165"/>
  <c r="BH165"/>
  <c r="BG165"/>
  <c r="BF165"/>
  <c r="T165"/>
  <c r="R165"/>
  <c r="P165"/>
  <c r="BI162"/>
  <c r="BH162"/>
  <c r="BG162"/>
  <c r="BF162"/>
  <c r="T162"/>
  <c r="R162"/>
  <c r="P162"/>
  <c r="BI159"/>
  <c r="BH159"/>
  <c r="BG159"/>
  <c r="BF159"/>
  <c r="T159"/>
  <c r="R159"/>
  <c r="P159"/>
  <c r="BI156"/>
  <c r="BH156"/>
  <c r="BG156"/>
  <c r="BF156"/>
  <c r="T156"/>
  <c r="R156"/>
  <c r="P156"/>
  <c r="BI150"/>
  <c r="BH150"/>
  <c r="BG150"/>
  <c r="BF150"/>
  <c r="T150"/>
  <c r="R150"/>
  <c r="P150"/>
  <c r="BI144"/>
  <c r="BH144"/>
  <c r="BG144"/>
  <c r="BF144"/>
  <c r="T144"/>
  <c r="R144"/>
  <c r="P144"/>
  <c r="BI141"/>
  <c r="BH141"/>
  <c r="BG141"/>
  <c r="BF141"/>
  <c r="T141"/>
  <c r="R141"/>
  <c r="P141"/>
  <c r="BI138"/>
  <c r="BH138"/>
  <c r="BG138"/>
  <c r="BF138"/>
  <c r="T138"/>
  <c r="R138"/>
  <c r="P138"/>
  <c r="BI132"/>
  <c r="BH132"/>
  <c r="BG132"/>
  <c r="BF132"/>
  <c r="T132"/>
  <c r="R132"/>
  <c r="P132"/>
  <c r="BI126"/>
  <c r="BH126"/>
  <c r="BG126"/>
  <c r="BF126"/>
  <c r="T126"/>
  <c r="R126"/>
  <c r="P126"/>
  <c r="BI120"/>
  <c r="BH120"/>
  <c r="BG120"/>
  <c r="BF120"/>
  <c r="T120"/>
  <c r="R120"/>
  <c r="P120"/>
  <c r="BI113"/>
  <c r="BH113"/>
  <c r="BG113"/>
  <c r="BF113"/>
  <c r="T113"/>
  <c r="R113"/>
  <c r="P113"/>
  <c r="BI105"/>
  <c r="BH105"/>
  <c r="BG105"/>
  <c r="BF105"/>
  <c r="T105"/>
  <c r="R105"/>
  <c r="P105"/>
  <c r="BI100"/>
  <c r="BH100"/>
  <c r="BG100"/>
  <c r="BF100"/>
  <c r="T100"/>
  <c r="R100"/>
  <c r="P100"/>
  <c r="BI94"/>
  <c r="BH94"/>
  <c r="BG94"/>
  <c r="BF94"/>
  <c r="T94"/>
  <c r="R94"/>
  <c r="P94"/>
  <c r="BI88"/>
  <c r="BH88"/>
  <c r="BG88"/>
  <c r="BF88"/>
  <c r="T88"/>
  <c r="R88"/>
  <c r="P88"/>
  <c r="J82"/>
  <c r="J81"/>
  <c r="F81"/>
  <c r="F79"/>
  <c r="E77"/>
  <c r="J51"/>
  <c r="J50"/>
  <c r="F50"/>
  <c r="F48"/>
  <c r="E46"/>
  <c r="J16"/>
  <c r="E16"/>
  <c r="F51"/>
  <c r="J15"/>
  <c r="J10"/>
  <c r="J79"/>
  <c i="1" r="L50"/>
  <c r="AM50"/>
  <c r="AM49"/>
  <c r="L49"/>
  <c r="AM47"/>
  <c r="L47"/>
  <c r="L45"/>
  <c r="L44"/>
  <c i="2" r="BK178"/>
  <c r="BK282"/>
  <c r="J322"/>
  <c r="BK138"/>
  <c r="J120"/>
  <c r="BK253"/>
  <c r="J162"/>
  <c r="BK319"/>
  <c r="J150"/>
  <c r="BK216"/>
  <c r="J319"/>
  <c r="BK224"/>
  <c r="BK193"/>
  <c r="BK289"/>
  <c r="J138"/>
  <c r="BK302"/>
  <c r="J308"/>
  <c r="J113"/>
  <c r="BK126"/>
  <c r="J268"/>
  <c r="BK308"/>
  <c r="BK94"/>
  <c r="J305"/>
  <c r="J250"/>
  <c r="J193"/>
  <c r="J295"/>
  <c r="BK199"/>
  <c r="J178"/>
  <c r="BK325"/>
  <c r="J141"/>
  <c r="BK173"/>
  <c r="BK322"/>
  <c r="J187"/>
  <c r="J173"/>
  <c r="J240"/>
  <c r="J165"/>
  <c r="J325"/>
  <c r="J144"/>
  <c r="J276"/>
  <c r="BK264"/>
  <c r="J181"/>
  <c r="J126"/>
  <c r="BK159"/>
  <c r="BK250"/>
  <c r="J213"/>
  <c r="J258"/>
  <c r="BK105"/>
  <c r="BK132"/>
  <c r="BK181"/>
  <c r="BK268"/>
  <c r="J105"/>
  <c r="BK276"/>
  <c r="J282"/>
  <c r="BK240"/>
  <c r="J159"/>
  <c r="BK316"/>
  <c r="J199"/>
  <c r="BK100"/>
  <c r="J264"/>
  <c r="BK150"/>
  <c r="BK144"/>
  <c r="J132"/>
  <c r="J289"/>
  <c r="J100"/>
  <c r="BK298"/>
  <c r="BK295"/>
  <c r="J224"/>
  <c r="BK184"/>
  <c r="J184"/>
  <c r="BK165"/>
  <c r="J88"/>
  <c r="BK261"/>
  <c r="J232"/>
  <c r="J156"/>
  <c r="J216"/>
  <c r="BK213"/>
  <c r="J253"/>
  <c r="BK88"/>
  <c r="J316"/>
  <c r="BK162"/>
  <c r="BK232"/>
  <c r="BK187"/>
  <c r="J261"/>
  <c r="J271"/>
  <c r="BK305"/>
  <c r="BK271"/>
  <c r="J169"/>
  <c r="J94"/>
  <c r="BK312"/>
  <c r="J302"/>
  <c r="BK141"/>
  <c r="BK285"/>
  <c r="BK156"/>
  <c r="BK113"/>
  <c r="J285"/>
  <c r="J312"/>
  <c r="BK207"/>
  <c r="J298"/>
  <c r="J207"/>
  <c r="BK169"/>
  <c r="BK258"/>
  <c r="BK120"/>
  <c i="1" r="AS54"/>
  <c i="2" l="1" r="BK87"/>
  <c r="R119"/>
  <c r="BK119"/>
  <c r="J119"/>
  <c r="J58"/>
  <c r="T149"/>
  <c r="R87"/>
  <c r="P260"/>
  <c r="T87"/>
  <c r="BK149"/>
  <c r="J149"/>
  <c r="J59"/>
  <c r="BK260"/>
  <c r="J260"/>
  <c r="J61"/>
  <c r="T161"/>
  <c r="P281"/>
  <c r="P294"/>
  <c r="P161"/>
  <c r="R294"/>
  <c r="P119"/>
  <c r="R149"/>
  <c r="R281"/>
  <c r="T294"/>
  <c r="BK161"/>
  <c r="J161"/>
  <c r="J60"/>
  <c r="T281"/>
  <c r="R301"/>
  <c r="BK315"/>
  <c r="J315"/>
  <c r="J67"/>
  <c r="P87"/>
  <c r="P86"/>
  <c r="P149"/>
  <c r="T260"/>
  <c r="T301"/>
  <c r="P315"/>
  <c r="R161"/>
  <c r="BK281"/>
  <c r="J281"/>
  <c r="J62"/>
  <c r="BK294"/>
  <c r="P301"/>
  <c r="T315"/>
  <c r="T119"/>
  <c r="R260"/>
  <c r="BK301"/>
  <c r="J301"/>
  <c r="J65"/>
  <c r="R315"/>
  <c r="BK311"/>
  <c r="J311"/>
  <c r="J66"/>
  <c r="BE169"/>
  <c r="BE250"/>
  <c r="J48"/>
  <c r="BE105"/>
  <c r="BE165"/>
  <c r="BE184"/>
  <c r="BE253"/>
  <c r="BE268"/>
  <c r="BE271"/>
  <c r="BE282"/>
  <c r="BE302"/>
  <c r="BE295"/>
  <c r="BE325"/>
  <c r="BE187"/>
  <c r="BE193"/>
  <c r="BE207"/>
  <c r="BE276"/>
  <c r="BE289"/>
  <c r="BE305"/>
  <c r="BE316"/>
  <c r="BE126"/>
  <c r="BE141"/>
  <c r="BE162"/>
  <c r="BE199"/>
  <c r="BE213"/>
  <c r="BE216"/>
  <c r="BE224"/>
  <c r="BE232"/>
  <c r="BE240"/>
  <c r="BE298"/>
  <c r="BE308"/>
  <c r="F82"/>
  <c r="BE100"/>
  <c r="BE113"/>
  <c r="BE173"/>
  <c r="BE312"/>
  <c r="BE322"/>
  <c r="BE181"/>
  <c r="BE264"/>
  <c r="BE120"/>
  <c r="BE159"/>
  <c r="BE285"/>
  <c r="BE319"/>
  <c r="BE178"/>
  <c r="BE94"/>
  <c r="BE138"/>
  <c r="BE156"/>
  <c r="BE132"/>
  <c r="BE150"/>
  <c r="BE261"/>
  <c r="BE88"/>
  <c r="BE144"/>
  <c r="BE258"/>
  <c r="F32"/>
  <c i="1" r="BA55"/>
  <c r="BA54"/>
  <c r="AW54"/>
  <c r="AK30"/>
  <c i="2" r="J32"/>
  <c i="1" r="AW55"/>
  <c i="2" r="F33"/>
  <c i="1" r="BB55"/>
  <c r="BB54"/>
  <c r="W31"/>
  <c i="2" r="F34"/>
  <c i="1" r="BC55"/>
  <c r="BC54"/>
  <c r="AY54"/>
  <c i="2" r="F35"/>
  <c i="1" r="BD55"/>
  <c r="BD54"/>
  <c r="W33"/>
  <c i="2" l="1" r="T293"/>
  <c r="P293"/>
  <c r="P85"/>
  <c i="1" r="AU55"/>
  <c i="2" r="BK293"/>
  <c r="J293"/>
  <c r="J63"/>
  <c r="R293"/>
  <c r="T86"/>
  <c r="T85"/>
  <c r="R86"/>
  <c r="R85"/>
  <c r="BK86"/>
  <c r="J86"/>
  <c r="J56"/>
  <c r="J87"/>
  <c r="J57"/>
  <c r="J294"/>
  <c r="J64"/>
  <c r="F31"/>
  <c i="1" r="AZ55"/>
  <c r="AZ54"/>
  <c r="AV54"/>
  <c r="AK29"/>
  <c r="W32"/>
  <c r="W30"/>
  <c r="AX54"/>
  <c i="2" r="J31"/>
  <c i="1" r="AV55"/>
  <c r="AT55"/>
  <c r="AU54"/>
  <c i="2" l="1" r="BK85"/>
  <c r="J85"/>
  <c r="J28"/>
  <c i="1" r="AG55"/>
  <c r="AG54"/>
  <c r="AK26"/>
  <c r="AK35"/>
  <c r="W29"/>
  <c r="AT54"/>
  <c i="2" l="1" r="J37"/>
  <c r="J55"/>
  <c i="1" r="AN54"/>
  <c r="AN55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<sst xmlns="http://schemas.openxmlformats.org/spreadsheetml/2006/main">
  <si>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</si>
  <si>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</si>
  <si>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</si>
  <si>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</si>
  <si>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</si>
  <si>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{28e5f5c0-0e83-44ad-92e3-6b50797417ec}</t>
  </si>
  <si>
    <t>0,01</t>
  </si>
  <si>
    <t>21</t>
  </si>
  <si>
    <t>12</t>
  </si>
  <si>
    <t>REKAPITULACE ZAKÁZKY</t>
  </si>
  <si>
    <t xml:space="preserve">v ---  níže se nacházejí doplnkové a pomocné údaje k sestavám  --- v</t>
  </si>
  <si>
    <t>Návod na vyplnění</t>
  </si>
  <si>
    <t>0,001</t>
  </si>
  <si>
    <t>Kód:</t>
  </si>
  <si>
    <t>05/2025</t>
  </si>
  <si>
    <t>Měnit lze pouze buňky se žlutým podbarvením!_x000d_
_x000d_
1) v Rekapitulaci zakázky vyplňte údaje o Účastníkovi (přenesou se do ostatních sestav i v jiných listech)_x000d_
_x000d_
2) na vybraných listech vyplňte v sestavě Soupis prací ceny u položek</t>
  </si>
  <si>
    <t>Zakázka:</t>
  </si>
  <si>
    <t>Oprava úseku 0-0,09km komunikace</t>
  </si>
  <si>
    <t>KSO:</t>
  </si>
  <si>
    <t>822 27 73</t>
  </si>
  <si>
    <t>CC-CZ:</t>
  </si>
  <si>
    <t>21121</t>
  </si>
  <si>
    <t>Místo:</t>
  </si>
  <si>
    <t>v ul. Hroznětínská, Ostrov</t>
  </si>
  <si>
    <t>Datum:</t>
  </si>
  <si>
    <t>10. 6. 2025</t>
  </si>
  <si>
    <t>CZ-CPV:</t>
  </si>
  <si>
    <t>45200000-9</t>
  </si>
  <si>
    <t>CZ-CPA:</t>
  </si>
  <si>
    <t>42.11.10</t>
  </si>
  <si>
    <t>Zadavatel:</t>
  </si>
  <si>
    <t>IČ:</t>
  </si>
  <si>
    <t>00254843</t>
  </si>
  <si>
    <t xml:space="preserve">Město Ostrov, OMIS, Jáchymovská 1  36301 Ostrov </t>
  </si>
  <si>
    <t>DIČ:</t>
  </si>
  <si>
    <t>CZ00254843</t>
  </si>
  <si>
    <t>Účastník:</t>
  </si>
  <si>
    <t>Vyplň údaj</t>
  </si>
  <si>
    <t>Projektant:</t>
  </si>
  <si>
    <t>03122905</t>
  </si>
  <si>
    <t>Ing. Milan Snopek, Švabinského 1729, 35601 Sokolov</t>
  </si>
  <si>
    <t/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</si>
  <si>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</si>
  <si>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</si>
  <si>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</si>
  <si>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</si>
  <si>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</si>
  <si>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</si>
  <si>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</si>
  <si>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</si>
  <si>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</si>
  <si>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</si>
  <si>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</si>
  <si>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</si>
  <si>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</si>
  <si>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</si>
  <si>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</si>
  <si>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</si>
  <si>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</si>
  <si>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ZAKÁZKY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</si>
  <si>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</si>
  <si>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</si>
  <si>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</si>
  <si>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</si>
  <si>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</si>
  <si>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</si>
  <si>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</si>
  <si>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</si>
  <si>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</si>
  <si>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</si>
  <si>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</si>
  <si>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</si>
  <si>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</si>
  <si>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</si>
  <si>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</si>
  <si>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</si>
  <si>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</si>
  <si>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</si>
  <si>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zakázky celkem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</si>
  <si>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</si>
  <si>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</si>
  <si>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</si>
  <si>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</si>
  <si>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</si>
  <si>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</si>
  <si>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</si>
  <si>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</si>
  <si>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</si>
  <si>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</si>
  <si>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</si>
  <si>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</si>
  <si>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</si>
  <si>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</si>
  <si>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</si>
  <si>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</si>
  <si>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5 - Komunikace pozemní</t>
  </si>
  <si>
    <t xml:space="preserve">    8 - Vedení trubní dálková a přípojná</t>
  </si>
  <si>
    <t xml:space="preserve">    9 - Ostatní konstrukce a práce, bourání</t>
  </si>
  <si>
    <t xml:space="preserve">    997 - Doprava suti a vybouraných hmot</t>
  </si>
  <si>
    <t xml:space="preserve">    998 - Přesun hmot</t>
  </si>
  <si>
    <t>VRN - Vedlejší rozpočtové náklady</t>
  </si>
  <si>
    <t xml:space="preserve">    VRN1 - Průzkumné, zeměměřičské a projektové práce</t>
  </si>
  <si>
    <t xml:space="preserve">    VRN3 - Zařízení staveniště</t>
  </si>
  <si>
    <t xml:space="preserve">    VRN4 - Inženýrská činnost</t>
  </si>
  <si>
    <t xml:space="preserve">    VRN7 -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</si>
  <si>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</si>
  <si>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</si>
  <si>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</si>
  <si>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</si>
  <si>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</si>
  <si>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</si>
  <si>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</si>
  <si>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</si>
  <si>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</si>
  <si>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</si>
  <si>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</si>
  <si>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</si>
  <si>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</si>
  <si>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</si>
  <si>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</si>
  <si>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</si>
  <si>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</si>
  <si>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</si>
  <si>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113107126</t>
  </si>
  <si>
    <t>Odstranění podkladu z kameniva drceného se štětem tl 450 mm ručně</t>
  </si>
  <si>
    <t>m2</t>
  </si>
  <si>
    <t>CS ÚRS 2025 01</t>
  </si>
  <si>
    <t>4</t>
  </si>
  <si>
    <t>-654396264</t>
  </si>
  <si>
    <t>PP</t>
  </si>
  <si>
    <t>Odstranění podkladů nebo krytů ručně s přemístěním hmot na skládku na vzdálenost do 3 m nebo s naložením na dopravní prostředek z kameniva hrubého drceného se štětem, o tl. vrstvy přes 250 do 450 mm</t>
  </si>
  <si>
    <t>Online PSC</t>
  </si>
  <si>
    <t>https://podminky.urs.cz/item/CS_URS_2025_01/113107126</t>
  </si>
  <si>
    <t>VV</t>
  </si>
  <si>
    <t>Sanace - v místě ochrany podzemních sítí</t>
  </si>
  <si>
    <t>50</t>
  </si>
  <si>
    <t>Součet</t>
  </si>
  <si>
    <t>113107326</t>
  </si>
  <si>
    <t>Odstranění podkladu z kameniva drceného se štětem tl přes 250 do 450 mm strojně pl do 50 m2</t>
  </si>
  <si>
    <t>-893389418</t>
  </si>
  <si>
    <t>Odstranění podkladů nebo krytů strojně plochy jednotlivě do 50 m2 s přemístěním hmot na skládku na vzdálenost do 3 m nebo s naložením na dopravní prostředek z kameniva hrubého drceného se štětem, o tl. vrstvy přes 250 do 450 mm</t>
  </si>
  <si>
    <t>https://podminky.urs.cz/item/CS_URS_2025_01/113107326</t>
  </si>
  <si>
    <t>Sanace mimo ochrany podzemních sítí</t>
  </si>
  <si>
    <t>150</t>
  </si>
  <si>
    <t>3</t>
  </si>
  <si>
    <t>113108441</t>
  </si>
  <si>
    <t>Rozrytí krytu z kameniva bez zhutnění bez živičného pojiva</t>
  </si>
  <si>
    <t>938159796</t>
  </si>
  <si>
    <t>Rozrytí vrstvy krytu nebo podkladu z kameniva bez zhutnění, bez vyrovnání rozrytého materiálu, pro jakékoliv tloušťky bez živičného pojiva</t>
  </si>
  <si>
    <t>https://podminky.urs.cz/item/CS_URS_2025_01/113108441</t>
  </si>
  <si>
    <t>200</t>
  </si>
  <si>
    <t>113154548</t>
  </si>
  <si>
    <t>Frézování živičného krytu tl 100 mm pruh š přes 1 m pl přes 500 do 2000 m2</t>
  </si>
  <si>
    <t>480973166</t>
  </si>
  <si>
    <t>Frézování živičného podkladu nebo krytu s naložením hmot na dopravní prostředek plochy přes 500 do 2 000 m2 pruhu šířky přes 1 m, tloušťky vrstvy 100 mm</t>
  </si>
  <si>
    <t>https://podminky.urs.cz/item/CS_URS_2025_01/113154548</t>
  </si>
  <si>
    <t>Plocha krytu</t>
  </si>
  <si>
    <t>424</t>
  </si>
  <si>
    <t>Předpokladaná sanace</t>
  </si>
  <si>
    <t>5</t>
  </si>
  <si>
    <t>113154590</t>
  </si>
  <si>
    <t>Příplatek za každých dalších 10 mm</t>
  </si>
  <si>
    <t>-1605714326</t>
  </si>
  <si>
    <t>Frézování živičného podkladu nebo krytu s naložením hmot na dopravní prostředek Příplatek za každých dalších 10 mm</t>
  </si>
  <si>
    <t>https://podminky.urs.cz/item/CS_URS_2025_01/113154590</t>
  </si>
  <si>
    <t>Sanace 50m2 - 20mm</t>
  </si>
  <si>
    <t>200+200</t>
  </si>
  <si>
    <t>Komunikace pozemní</t>
  </si>
  <si>
    <t>6</t>
  </si>
  <si>
    <t>566501111</t>
  </si>
  <si>
    <t>Úprava krytu z kameniva drceného pro nový kryt s doplněním kameniva drceného přes 0,08 do 0,10 m3/m2</t>
  </si>
  <si>
    <t>-2002611279</t>
  </si>
  <si>
    <t>Úprava dosavadního krytu z kameniva drceného jako podklad pro nový kryt s vyrovnáním profilu v příčném i podélném směru, s vlhčením a zhutněním, s doplněním kamenivem drceným, jeho rozprostřením a zhutněním, v množství přes 0,08 do 0,10 m3/m2</t>
  </si>
  <si>
    <t>https://podminky.urs.cz/item/CS_URS_2025_01/566501111</t>
  </si>
  <si>
    <t>Procento sanace</t>
  </si>
  <si>
    <t>624</t>
  </si>
  <si>
    <t>7</t>
  </si>
  <si>
    <t>573191111</t>
  </si>
  <si>
    <t>Postřik infiltrační kationaktivní emulzí v množství 1 kg/m2</t>
  </si>
  <si>
    <t>-1896477547</t>
  </si>
  <si>
    <t>Postřik infiltrační kationaktivní emulzí v množství 1,00 kg/m2</t>
  </si>
  <si>
    <t>https://podminky.urs.cz/item/CS_URS_2025_01/573191111</t>
  </si>
  <si>
    <t>Sanované plochy</t>
  </si>
  <si>
    <t>8</t>
  </si>
  <si>
    <t>573211111</t>
  </si>
  <si>
    <t>Postřik živičný spojovací z asfaltu v množství 0,60 kg/m2</t>
  </si>
  <si>
    <t>-512917828</t>
  </si>
  <si>
    <t>Postřik spojovací PS bez posypu kamenivem z asfaltu silničního, v množství 0,60 kg/m2</t>
  </si>
  <si>
    <t>https://podminky.urs.cz/item/CS_URS_2025_01/573211111</t>
  </si>
  <si>
    <t>odfrézovaná plocha bez sanací</t>
  </si>
  <si>
    <t>624-200</t>
  </si>
  <si>
    <t>9</t>
  </si>
  <si>
    <t>573231108</t>
  </si>
  <si>
    <t>Postřik živičný spojovací ze silniční emulze v množství 0,50 kg/m2</t>
  </si>
  <si>
    <t>-492699947</t>
  </si>
  <si>
    <t>Postřik spojovací PS bez posypu kamenivem ze silniční emulze, v množství 0,50 kg/m2</t>
  </si>
  <si>
    <t>https://podminky.urs.cz/item/CS_URS_2025_01/573231108</t>
  </si>
  <si>
    <t>10</t>
  </si>
  <si>
    <t>577133121</t>
  </si>
  <si>
    <t>Asfaltový beton vrstva obrusná ACO 8 (ABJ) tl 40 mm š přes 3 m z nemodifikovaného asfaltu</t>
  </si>
  <si>
    <t>1767829716</t>
  </si>
  <si>
    <t>Asfaltový beton vrstva obrusná ACO 8 (ABJ) s rozprostřením a se zhutněním z nemodifikovaného asfaltu v pruhu šířky přes 3 m, po zhutnění tl. 40 mm</t>
  </si>
  <si>
    <t>https://podminky.urs.cz/item/CS_URS_2025_01/577133121</t>
  </si>
  <si>
    <t>11</t>
  </si>
  <si>
    <t>577154141</t>
  </si>
  <si>
    <t>Asfaltový beton vrstva obrusná ACO 11 (ABS) tl 60 mm š přes 3 m z modifikovaného asfaltu</t>
  </si>
  <si>
    <t>1050728779</t>
  </si>
  <si>
    <t>Asfaltový beton vrstva obrusná ACO 11 (ABS) s rozprostřením a se zhutněním z modifikovaného asfaltu v pruhu šířky přes 3 m, po zhutnění tl. 60 mm</t>
  </si>
  <si>
    <t>https://podminky.urs.cz/item/CS_URS_2025_01/577154141</t>
  </si>
  <si>
    <t>Vedení trubní dálková a přípojná</t>
  </si>
  <si>
    <t>899132111</t>
  </si>
  <si>
    <t>Výměna (výšková úprava) poklopu kanalizačního samonivelačního s ošetřením podkladu hloubky do 25 cm</t>
  </si>
  <si>
    <t>kus</t>
  </si>
  <si>
    <t>1647316582</t>
  </si>
  <si>
    <t>Výměna (výšková úprava) poklopu kanalizačního s rámem samonivelačním s ošetřením podkladních vrstev hloubky do 25 cm</t>
  </si>
  <si>
    <t>https://podminky.urs.cz/item/CS_URS_2025_01/899132111</t>
  </si>
  <si>
    <t>revizní šachta</t>
  </si>
  <si>
    <t>13</t>
  </si>
  <si>
    <t>899132212</t>
  </si>
  <si>
    <t>Výměna (výšková úprava) poklopu vodovodního samonivelačního nebo pevného šoupátkového</t>
  </si>
  <si>
    <t>1862889747</t>
  </si>
  <si>
    <t>https://podminky.urs.cz/item/CS_URS_2025_01/899132212</t>
  </si>
  <si>
    <t>14</t>
  </si>
  <si>
    <t>M</t>
  </si>
  <si>
    <t>55241104</t>
  </si>
  <si>
    <t>poklop šoupátkový litinový bez ventilace tř D400 v samonivelačním rámu</t>
  </si>
  <si>
    <t>1384724603</t>
  </si>
  <si>
    <t>Ostatní konstrukce a práce, bourání</t>
  </si>
  <si>
    <t>15</t>
  </si>
  <si>
    <t>913121111</t>
  </si>
  <si>
    <t>Montáž a demontáž dočasné dopravní značky kompletní základní</t>
  </si>
  <si>
    <t>1388985143</t>
  </si>
  <si>
    <t>Montáž a demontáž dočasných dopravních značek kompletních značek vč. podstavce a sloupku základních</t>
  </si>
  <si>
    <t>https://podminky.urs.cz/item/CS_URS_2025_01/913121111</t>
  </si>
  <si>
    <t>16</t>
  </si>
  <si>
    <t>913121211</t>
  </si>
  <si>
    <t>Příplatek k dočasné dopravní značce kompletní základní za první a ZKD den použití</t>
  </si>
  <si>
    <t>1102672744</t>
  </si>
  <si>
    <t>Montáž a demontáž dočasných dopravních značek Příplatek za první a každý další den použití dočasných dopravních značek k ceně 12-1111</t>
  </si>
  <si>
    <t>https://podminky.urs.cz/item/CS_URS_2025_01/913121211</t>
  </si>
  <si>
    <t>P</t>
  </si>
  <si>
    <t>Poznámka k položce:_x000d_
PŘEDPOKLAD 21 DNÍ</t>
  </si>
  <si>
    <t>17</t>
  </si>
  <si>
    <t>913211212</t>
  </si>
  <si>
    <t>Příplatek k dočasné dopravní zábraně reflexní 2,5 m za první a ZKD den použití</t>
  </si>
  <si>
    <t>1164492248</t>
  </si>
  <si>
    <t>Montáž a demontáž dočasných dopravních zábran Příplatek za první a každý další den použití dočasných dopravních zábran k ceně 21-1112</t>
  </si>
  <si>
    <t>https://podminky.urs.cz/item/CS_URS_2025_01/913211212</t>
  </si>
  <si>
    <t>Poznámka k položce:_x000d_
3 týdny předpoklad</t>
  </si>
  <si>
    <t>18</t>
  </si>
  <si>
    <t>913221112</t>
  </si>
  <si>
    <t>Montáž a demontáž dočasné dopravní zábrany světelné šířky 2,5 m s 5 světly</t>
  </si>
  <si>
    <t>768601128</t>
  </si>
  <si>
    <t>Montáž a demontáž dočasných dopravních zábran světelných včetně zásobníku na akumulátor, šířky 2,5 m, 5 světel</t>
  </si>
  <si>
    <t>https://podminky.urs.cz/item/CS_URS_2025_01/913221112</t>
  </si>
  <si>
    <t>2*3</t>
  </si>
  <si>
    <t>19</t>
  </si>
  <si>
    <t>913911112</t>
  </si>
  <si>
    <t>Montáž a demontáž akumulátoru dočasného dopravního značení olověného 12 V/55 Ah</t>
  </si>
  <si>
    <t>1165279270</t>
  </si>
  <si>
    <t>Montáž a demontáž akumulátorů a zásobníků dočasného dopravního značení akumulátoru olověného 12V/55 Ah</t>
  </si>
  <si>
    <t>https://podminky.urs.cz/item/CS_URS_2025_01/913911112</t>
  </si>
  <si>
    <t>20</t>
  </si>
  <si>
    <t>913911122</t>
  </si>
  <si>
    <t>Montáž a demontáž dočasného zásobníku ocelového na akumulátor a řídící jednotku</t>
  </si>
  <si>
    <t>1243327396</t>
  </si>
  <si>
    <t>Montáž a demontáž akumulátorů a zásobníků dočasného dopravního značení zásobníku na akumulátor a řídící jednotku ocelového</t>
  </si>
  <si>
    <t>https://podminky.urs.cz/item/CS_URS_2025_01/913911122</t>
  </si>
  <si>
    <t>913911212</t>
  </si>
  <si>
    <t>Příplatek k dočasnému akumulátor 12V/55 Ah za první a ZKD den použití</t>
  </si>
  <si>
    <t>-1441114276</t>
  </si>
  <si>
    <t>Montáž a demontáž akumulátorů a zásobníků dočasného dopravního značení Příplatek za první a každý další den použití akumulátorů a zásobníků dočasného dopravního značení k ceně 91-1112</t>
  </si>
  <si>
    <t>https://podminky.urs.cz/item/CS_URS_2025_01/913911212</t>
  </si>
  <si>
    <t>22</t>
  </si>
  <si>
    <t>915111111</t>
  </si>
  <si>
    <t>Vodorovné dopravní značení dělící čáry souvislé š 125 mm základní bílá barva</t>
  </si>
  <si>
    <t>m</t>
  </si>
  <si>
    <t>-896403464</t>
  </si>
  <si>
    <t>Vodorovné dopravní značení stříkané barvou dělící čára šířky 125 mm souvislá bílá základní</t>
  </si>
  <si>
    <t>https://podminky.urs.cz/item/CS_URS_2025_01/915111111</t>
  </si>
  <si>
    <t>Značení V1a</t>
  </si>
  <si>
    <t>62,1</t>
  </si>
  <si>
    <t>23</t>
  </si>
  <si>
    <t>915131112</t>
  </si>
  <si>
    <t>Vodorovné dopravní značení přechody pro chodce, šipky, symboly retroreflexní bílá barva</t>
  </si>
  <si>
    <t>929438168</t>
  </si>
  <si>
    <t>Vodorovné dopravní značení stříkané barvou přechody pro chodce, šipky, symboly bílé retroreflexní</t>
  </si>
  <si>
    <t>https://podminky.urs.cz/item/CS_URS_2025_01/915131112</t>
  </si>
  <si>
    <t>Přechod pro chodce</t>
  </si>
  <si>
    <t>6,8*3</t>
  </si>
  <si>
    <t>24</t>
  </si>
  <si>
    <t>915611111</t>
  </si>
  <si>
    <t>Předznačení vodorovného liniového značení</t>
  </si>
  <si>
    <t>1780144478</t>
  </si>
  <si>
    <t>Předznačení pro vodorovné značení stříkané barvou nebo prováděné z nátěrových hmot liniové dělicí čáry, vodicí proužky</t>
  </si>
  <si>
    <t>https://podminky.urs.cz/item/CS_URS_2025_01/915611111</t>
  </si>
  <si>
    <t>V1a</t>
  </si>
  <si>
    <t>V7a</t>
  </si>
  <si>
    <t>20,4</t>
  </si>
  <si>
    <t>25</t>
  </si>
  <si>
    <t>919125111</t>
  </si>
  <si>
    <t>Těsnění svislé spáry mezi živičným krytem a ostatními prvky samolepicí asfaltovou páskou š 35 mm</t>
  </si>
  <si>
    <t>1134637830</t>
  </si>
  <si>
    <t>Těsnění svislé spáry mezi živičným krytem a ostatními prvky asfaltovou páskou samolepicí šířky 35 mm tl. 8 mm</t>
  </si>
  <si>
    <t>https://podminky.urs.cz/item/CS_URS_2025_01/919125111</t>
  </si>
  <si>
    <t>styk nového a stávajícího krytu</t>
  </si>
  <si>
    <t>6,3+11+14,4</t>
  </si>
  <si>
    <t>26</t>
  </si>
  <si>
    <t>919721292</t>
  </si>
  <si>
    <t>Geomříž pro vyztužení stávajícího asfaltového povrchu ze skelných vláken s geotextilií pevnost 50 kN/m</t>
  </si>
  <si>
    <t>-1414142139</t>
  </si>
  <si>
    <t>Vyztužení stávajícího asfaltového povrchu geomříží ze skelných vláken s geotextilií, pevnost v tahu 50 kN/m</t>
  </si>
  <si>
    <t>https://podminky.urs.cz/item/CS_URS_2025_01/919721292</t>
  </si>
  <si>
    <t>27</t>
  </si>
  <si>
    <t>919731112</t>
  </si>
  <si>
    <t>Zarovnání styčné plochy podkladu nebo krytu z betonu tl do 150 mm</t>
  </si>
  <si>
    <t>-1663831237</t>
  </si>
  <si>
    <t>Zarovnání styčné plochy podkladu nebo krytu podél vybourané části komunikace nebo zpevněné plochy z betonu prostého tl. do 150 mm</t>
  </si>
  <si>
    <t>https://podminky.urs.cz/item/CS_URS_2025_01/919731112</t>
  </si>
  <si>
    <t>okolo obrub</t>
  </si>
  <si>
    <t>90+56</t>
  </si>
  <si>
    <t>okolo vpustí, šachet</t>
  </si>
  <si>
    <t>6*3,14</t>
  </si>
  <si>
    <t>28</t>
  </si>
  <si>
    <t>919732211</t>
  </si>
  <si>
    <t>Styčná spára napojení nového živičného povrchu na stávající za tepla š 15 mm hl 25 mm s prořezáním</t>
  </si>
  <si>
    <t>731031354</t>
  </si>
  <si>
    <t>Styčná pracovní spára při napojení nového živičného povrchu na stávající se zalitím za tepla modifikovanou asfaltovou hmotou s posypem vápenným hydrátem šířky do 15 mm, hloubky do 25 mm včetně prořezání spáry</t>
  </si>
  <si>
    <t>https://podminky.urs.cz/item/CS_URS_2025_01/919732211</t>
  </si>
  <si>
    <t>Styk původního a nového krytu</t>
  </si>
  <si>
    <t>okolo prvků</t>
  </si>
  <si>
    <t>4*1,3+8*(0,3*4)+5*(4*1,3)</t>
  </si>
  <si>
    <t>29</t>
  </si>
  <si>
    <t>919735113</t>
  </si>
  <si>
    <t>Řezání stávajícího živičného krytu hl přes 100 do 150 mm</t>
  </si>
  <si>
    <t>-612845890</t>
  </si>
  <si>
    <t>Řezání stávajícího živičného krytu nebo podkladu hloubky přes 100 do 150 mm</t>
  </si>
  <si>
    <t>https://podminky.urs.cz/item/CS_URS_2025_01/919735113</t>
  </si>
  <si>
    <t>řezání stávajícíh počátků opravovaného úseku</t>
  </si>
  <si>
    <t>řezání okolo prvků</t>
  </si>
  <si>
    <t>30</t>
  </si>
  <si>
    <t>919794441</t>
  </si>
  <si>
    <t>Úprava ploch kolem hydrantů, šoupat, poklopů a mříží nebo sloupů v živičných krytech pl do 2 m2</t>
  </si>
  <si>
    <t>1258508117</t>
  </si>
  <si>
    <t>Úprava ploch kolem hydrantů, šoupat, kanalizačních poklopů a mříží, sloupů apod. v živičných krytech jakékoliv tloušťky, jednotlivě v půdorysné ploše do 2 m2</t>
  </si>
  <si>
    <t>https://podminky.urs.cz/item/CS_URS_2025_01/919794441</t>
  </si>
  <si>
    <t>Revizní šachta</t>
  </si>
  <si>
    <t>Vpusti</t>
  </si>
  <si>
    <t>Šoupata-poklopy</t>
  </si>
  <si>
    <t>31</t>
  </si>
  <si>
    <t>938908411</t>
  </si>
  <si>
    <t>Čištění vozovek splachováním vodou</t>
  </si>
  <si>
    <t>-2133357041</t>
  </si>
  <si>
    <t>Čištění vozovek splachováním vodou povrchu podkladu nebo krytu živičného, betonového nebo dlážděného</t>
  </si>
  <si>
    <t>https://podminky.urs.cz/item/CS_URS_2025_01/938908411</t>
  </si>
  <si>
    <t>32</t>
  </si>
  <si>
    <t>R1</t>
  </si>
  <si>
    <t>Ocelové mobilní oplocení výšky do 1,5 m pro zabezpečení výkopu a objektů u elektromontážních prací zřízení</t>
  </si>
  <si>
    <t>64</t>
  </si>
  <si>
    <t>-1666031067</t>
  </si>
  <si>
    <t>Zabezpečení výkopu a objektů ocelové mobilní oplocení výšky do 1,5 m zřízení</t>
  </si>
  <si>
    <t>https://podminky.urs.cz/item/CS_URS_2025_01/R1</t>
  </si>
  <si>
    <t>71+90+8</t>
  </si>
  <si>
    <t>33</t>
  </si>
  <si>
    <t>R2</t>
  </si>
  <si>
    <t>Ocelové mobilní oplocení výšky do 1,5 m pro zabezpečení výkopu a objektů u elektromontážních prací odstranění</t>
  </si>
  <si>
    <t>1401328239</t>
  </si>
  <si>
    <t>Zabezpečení výkopu a objektů ocelové mobilní oplocení výšky do 1,5 m odstranění</t>
  </si>
  <si>
    <t>997</t>
  </si>
  <si>
    <t>Doprava suti a vybouraných hmot</t>
  </si>
  <si>
    <t>34</t>
  </si>
  <si>
    <t>997221571</t>
  </si>
  <si>
    <t>Vodorovná doprava vybouraných hmot do 1 km</t>
  </si>
  <si>
    <t>t</t>
  </si>
  <si>
    <t>-1343478733</t>
  </si>
  <si>
    <t>Vodorovná doprava vybouraných hmot bez naložení, ale se složením a s hrubým urovnáním na vzdálenost do 1 km</t>
  </si>
  <si>
    <t>https://podminky.urs.cz/item/CS_URS_2025_01/997221571</t>
  </si>
  <si>
    <t>35</t>
  </si>
  <si>
    <t>997221579</t>
  </si>
  <si>
    <t>Příplatek ZKD 1 km u vodorovné dopravy vybouraných hmot</t>
  </si>
  <si>
    <t>546627077</t>
  </si>
  <si>
    <t>Vodorovná doprava vybouraných hmot bez naložení, ale se složením a s hrubým urovnáním na vzdálenost Příplatek k ceně za každý další započatý 1 km přes 1 km</t>
  </si>
  <si>
    <t>https://podminky.urs.cz/item/CS_URS_2025_01/997221579</t>
  </si>
  <si>
    <t>Poznámka k položce:_x000d_
AZS RECYKLACE ODPADU s.r.o., 50.26976215985923, 12.907671611283371, 360 01 Sadov, 5,8km</t>
  </si>
  <si>
    <t>36</t>
  </si>
  <si>
    <t>997221612</t>
  </si>
  <si>
    <t>Nakládání vybouraných hmot na dopravní prostředky pro vodorovnou dopravu</t>
  </si>
  <si>
    <t>117549098</t>
  </si>
  <si>
    <t>Nakládání na dopravní prostředky pro vodorovnou dopravu vybouraných hmot</t>
  </si>
  <si>
    <t>https://podminky.urs.cz/item/CS_URS_2025_01/997221612</t>
  </si>
  <si>
    <t>37</t>
  </si>
  <si>
    <t>997221873</t>
  </si>
  <si>
    <t>Poplatek za uložení na recyklační skládce (skládkovné) stavebního odpadu zeminy a kamení zatříděného do Katalogu odpadů pod kódem 17 05 04</t>
  </si>
  <si>
    <t>-1519307422</t>
  </si>
  <si>
    <t>Poplatek za uložení stavebního odpadu na recyklační skládce (skládkovné) zeminy a kamení zatříděného do Katalogu odpadů pod kódem 17 05 04</t>
  </si>
  <si>
    <t>https://podminky.urs.cz/item/CS_URS_2025_01/997221873</t>
  </si>
  <si>
    <t>125</t>
  </si>
  <si>
    <t>38</t>
  </si>
  <si>
    <t>997221875</t>
  </si>
  <si>
    <t>Poplatek za uložení na recyklační skládce (skládkovné) stavebního odpadu asfaltového bez obsahu dehtu zatříděného do Katalogu odpadů pod kódem 17 03 02</t>
  </si>
  <si>
    <t>-783847339</t>
  </si>
  <si>
    <t>Poplatek za uložení stavebního odpadu na recyklační skládce (skládkovné) asfaltového bez obsahu dehtu zatříděného do Katalogu odpadů pod kódem 17 03 02</t>
  </si>
  <si>
    <t>https://podminky.urs.cz/item/CS_URS_2025_01/997221875</t>
  </si>
  <si>
    <t>284,38-125</t>
  </si>
  <si>
    <t>998</t>
  </si>
  <si>
    <t>Přesun hmot</t>
  </si>
  <si>
    <t>39</t>
  </si>
  <si>
    <t>998225111</t>
  </si>
  <si>
    <t>Přesun hmot pro pozemní komunikace s krytem z kamene, monolitickým betonovým nebo živičným</t>
  </si>
  <si>
    <t>74051673</t>
  </si>
  <si>
    <t>Přesun hmot pro komunikace s krytem z kameniva, monolitickým betonovým nebo živičným dopravní vzdálenost do 200 m jakékoliv délky objektu</t>
  </si>
  <si>
    <t>https://podminky.urs.cz/item/CS_URS_2025_01/998225111</t>
  </si>
  <si>
    <t>40</t>
  </si>
  <si>
    <t>998225194</t>
  </si>
  <si>
    <t>Příplatek k přesunu hmot pro pozemní komunikace s krytem z kamene, živičným, betonovým do 5000 m</t>
  </si>
  <si>
    <t>1207151786</t>
  </si>
  <si>
    <t>Přesun hmot pro komunikace s krytem z kameniva, monolitickým betonovým nebo živičným Příplatek k ceně za zvětšený přesun přes vymezenou vodorovnou dopravní vzdálenost do 5000 m</t>
  </si>
  <si>
    <t>https://podminky.urs.cz/item/CS_URS_2025_01/998225194</t>
  </si>
  <si>
    <t>Poznámka k položce:_x000d_
Obalovna Sokolov s.r.o., 356 04 Dolní Rychnov-Sokolov 1, 35km</t>
  </si>
  <si>
    <t>41</t>
  </si>
  <si>
    <t>998225195</t>
  </si>
  <si>
    <t>Příplatek k přesunu hmot pro pozemní komunikace s krytem z kamene, živičným, betonovým ZKD 5000 m</t>
  </si>
  <si>
    <t>-1586870028</t>
  </si>
  <si>
    <t>Přesun hmot pro komunikace s krytem z kameniva, monolitickým betonovým nebo živičným Příplatek k ceně za zvětšený přesun přes vymezenou vodorovnou dopravní vzdálenost za každých dalších 5000 m přes 5000 m</t>
  </si>
  <si>
    <t>https://podminky.urs.cz/item/CS_URS_2025_01/998225195</t>
  </si>
  <si>
    <t>VRN</t>
  </si>
  <si>
    <t>Vedlejší rozpočtové náklady</t>
  </si>
  <si>
    <t>VRN1</t>
  </si>
  <si>
    <t>Průzkumné, zeměměřičské a projektové práce</t>
  </si>
  <si>
    <t>42</t>
  </si>
  <si>
    <t>012164000</t>
  </si>
  <si>
    <t>Vytyčení a zaměření inženýrských sítí</t>
  </si>
  <si>
    <t>soubor</t>
  </si>
  <si>
    <t>1024</t>
  </si>
  <si>
    <t>-202572266</t>
  </si>
  <si>
    <t>https://podminky.urs.cz/item/CS_URS_2025_01/012164000</t>
  </si>
  <si>
    <t>43</t>
  </si>
  <si>
    <t>012224000</t>
  </si>
  <si>
    <t>Ověření a kontrolní zaměření původního stavu terénu, jeho aktualizace a doměření v návaznosti na zřízenou ZVS</t>
  </si>
  <si>
    <t>916207713</t>
  </si>
  <si>
    <t>https://podminky.urs.cz/item/CS_URS_2025_01/012224000</t>
  </si>
  <si>
    <t>VRN3</t>
  </si>
  <si>
    <t>Zařízení staveniště</t>
  </si>
  <si>
    <t>44</t>
  </si>
  <si>
    <t>032803000</t>
  </si>
  <si>
    <t>Ostatní vybavení staveniště</t>
  </si>
  <si>
    <t>1403536699</t>
  </si>
  <si>
    <t>Ostatní vybavení staveniště - mobilní WC</t>
  </si>
  <si>
    <t>https://podminky.urs.cz/item/CS_URS_2025_01/032803000</t>
  </si>
  <si>
    <t>45</t>
  </si>
  <si>
    <t>034503000</t>
  </si>
  <si>
    <t>Informační tabule na staveništi</t>
  </si>
  <si>
    <t>1477692597</t>
  </si>
  <si>
    <t>https://podminky.urs.cz/item/CS_URS_2025_01/034503000</t>
  </si>
  <si>
    <t>46</t>
  </si>
  <si>
    <t>039103000</t>
  </si>
  <si>
    <t>Rozebrání, bourání a odvoz zařízení staveniště</t>
  </si>
  <si>
    <t>-1320675039</t>
  </si>
  <si>
    <t>https://podminky.urs.cz/item/CS_URS_2025_01/039103000</t>
  </si>
  <si>
    <t>VRN4</t>
  </si>
  <si>
    <t>Inženýrská činnost</t>
  </si>
  <si>
    <t>47</t>
  </si>
  <si>
    <t>043154000</t>
  </si>
  <si>
    <t>Zkoušky hutnicí</t>
  </si>
  <si>
    <t>-425816444</t>
  </si>
  <si>
    <t>https://podminky.urs.cz/item/CS_URS_2025_01/043154000</t>
  </si>
  <si>
    <t>VRN7</t>
  </si>
  <si>
    <t>Provozní vlivy</t>
  </si>
  <si>
    <t>48</t>
  </si>
  <si>
    <t>075002000</t>
  </si>
  <si>
    <t>Ochranná pásma</t>
  </si>
  <si>
    <t>-1226499055</t>
  </si>
  <si>
    <t>Ochranná pásma - optické vedení a metalický kabel</t>
  </si>
  <si>
    <t>https://podminky.urs.cz/item/CS_URS_2025_01/075002000</t>
  </si>
  <si>
    <t>49</t>
  </si>
  <si>
    <t>075103000</t>
  </si>
  <si>
    <t>Ochranná pásma elektrického vedení</t>
  </si>
  <si>
    <t>-185067328</t>
  </si>
  <si>
    <t>https://podminky.urs.cz/item/CS_URS_2025_01/075103000</t>
  </si>
  <si>
    <t>075203000</t>
  </si>
  <si>
    <t>Ochranná pásma vodárenská</t>
  </si>
  <si>
    <t>510910626</t>
  </si>
  <si>
    <t>https://podminky.urs.cz/item/CS_URS_2025_01/075203000</t>
  </si>
  <si>
    <t>51</t>
  </si>
  <si>
    <t>075303000</t>
  </si>
  <si>
    <t>Ochranná pásma plynovodů, teplovodů, ropovodů</t>
  </si>
  <si>
    <t>1304926320</t>
  </si>
  <si>
    <t>https://podminky.urs.cz/item/CS_URS_2025_01/075303000</t>
  </si>
  <si>
    <t>Struktura údajů, formát souboru a metodika pro zpracování</t>
  </si>
  <si>
    <t>Struktura</t>
  </si>
  <si>
    <t>Soubor je složen ze záložky Rekapitulace rekonstrukce a záložek s názvem soupisu prací pro jednotlivé objekty ve formátu XLS.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</si>
  <si>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</si>
  <si>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rekonstrukce </t>
    </r>
    <r>
      <rPr>
        <rFont val="Arial CE"/>
        <charset val="238"/>
        <color auto="1"/>
        <sz val="8"/>
        <scheme val="none"/>
      </rPr>
      <t>obsahuje sestavu Rekapitulace rekonstrukce a Rekapitulace objektů rekonstrukce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</si>
  <si>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rekonstrukce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</si>
  <si>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</si>
  <si>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"účastníka"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</si>
  <si>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rekonstrukce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</si>
  <si>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</si>
  <si>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</si>
  <si>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</si>
  <si>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</si>
  <si>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</si>
  <si>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</si>
  <si>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</si>
  <si>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</si>
  <si>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</si>
  <si>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</si>
  <si>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</si>
  <si>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</si>
  <si>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</si>
  <si>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</si>
  <si>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rekonstrukce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</si>
  <si>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rekonstrukce,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</si>
  <si>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</si>
  <si>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</si>
  <si>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</si>
  <si>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</si>
  <si>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</si>
  <si>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</si>
  <si>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</si>
  <si>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</si>
  <si>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</si>
  <si>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</si>
  <si>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</si>
  <si>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</si>
  <si>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</si>
  <si>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</si>
  <si>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</si>
  <si>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</si>
  <si>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</si>
  <si>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</si>
  <si>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</si>
  <si>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</si>
  <si>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</si>
  <si>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</si>
  <si>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</si>
  <si>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</si>
  <si>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</si>
  <si>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</si>
  <si>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</si>
  <si>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</si>
  <si>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rekonstrukce - zde účastník vyplní svůj název (název subjektu) </t>
  </si>
  <si>
    <t>Pole IČ a DIČ v sestavě Rekapitulace rekonstrukce - zde účastník vyplní svoje IČ a DIČ</t>
  </si>
  <si>
    <t>Datum v sestavě Rekapitulace rekonstrukce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</si>
  <si>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</si>
  <si>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 kladnými číslicemi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</si>
  <si>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</si>
  <si>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</si>
  <si>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</si>
  <si>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</si>
  <si>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</si>
  <si>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</si>
  <si>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</si>
  <si>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rekonstrukce</t>
  </si>
  <si>
    <t>Název</t>
  </si>
  <si>
    <t>Povinný</t>
  </si>
  <si>
    <t>Max. počet</t>
  </si>
  <si>
    <t>atributu</t>
  </si>
  <si>
    <t>(A/N)</t>
  </si>
  <si>
    <t>znaků</t>
  </si>
  <si>
    <t>A</t>
  </si>
  <si>
    <t>Kód rekonstrukce</t>
  </si>
  <si>
    <t>String</t>
  </si>
  <si>
    <t>Rekonstrukce</t>
  </si>
  <si>
    <t>Název rekonstrukce</t>
  </si>
  <si>
    <t>Místo</t>
  </si>
  <si>
    <t>N</t>
  </si>
  <si>
    <t>Místo rekonstrukce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</si>
  <si>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</si>
  <si>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</si>
  <si>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</si>
  <si>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</si>
  <si>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</si>
  <si>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</si>
  <si>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</si>
  <si>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</si>
  <si>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</si>
  <si>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</si>
  <si>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</si>
  <si>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</si>
  <si>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</si>
  <si>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</si>
  <si>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</si>
  <si>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</si>
  <si>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</si>
  <si>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</si>
  <si>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</si>
  <si>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</si>
  <si>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</si>
  <si>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</si>
  <si>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</si>
  <si>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</si>
  <si>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</si>
  <si>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</si>
  <si>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</si>
  <si>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</si>
  <si>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</si>
  <si>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rekonstrukci. Sčítává se ze všech listů.</t>
  </si>
  <si>
    <t>Celková cena s DPH za celou rekonstrukci</t>
  </si>
  <si>
    <t>Rekapitulace objektů rekonstrukce a soupisů prací</t>
  </si>
  <si>
    <t>Přebírá se z Rekapitulace rekonstrukce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</si>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</sst>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1" fillId="0" borderId="0" applyNumberFormat="0" applyFill="0" applyBorder="0" applyAlignment="0" applyProtection="0"/>
  </cellStyleXfs>
  <cellXfs count="36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top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8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right"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166" fontId="28" fillId="0" borderId="21" xfId="0" applyNumberFormat="1" applyFont="1" applyBorder="1" applyAlignment="1" applyProtection="1">
      <alignment vertical="center"/>
    </xf>
    <xf numFmtId="4" fontId="28" fillId="0" borderId="22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1" fillId="0" borderId="13" xfId="0" applyNumberFormat="1" applyFont="1" applyBorder="1" applyAlignment="1" applyProtection="1"/>
    <xf numFmtId="166" fontId="31" fillId="0" borderId="14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6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36" fillId="0" borderId="0" xfId="1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7" fillId="0" borderId="23" xfId="0" applyFont="1" applyBorder="1" applyAlignment="1" applyProtection="1">
      <alignment horizontal="center" vertical="center"/>
    </xf>
    <xf numFmtId="49" fontId="37" fillId="0" borderId="23" xfId="0" applyNumberFormat="1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center" vertical="center" wrapText="1"/>
    </xf>
    <xf numFmtId="167" fontId="37" fillId="0" borderId="23" xfId="0" applyNumberFormat="1" applyFont="1" applyBorder="1" applyAlignment="1" applyProtection="1">
      <alignment vertical="center"/>
    </xf>
    <xf numFmtId="4" fontId="37" fillId="2" borderId="23" xfId="0" applyNumberFormat="1" applyFont="1" applyFill="1" applyBorder="1" applyAlignment="1" applyProtection="1">
      <alignment vertical="center"/>
      <protection locked="0"/>
    </xf>
    <xf numFmtId="4" fontId="37" fillId="0" borderId="23" xfId="0" applyNumberFormat="1" applyFont="1" applyBorder="1" applyAlignment="1" applyProtection="1">
      <alignment vertical="center"/>
    </xf>
    <xf numFmtId="0" fontId="38" fillId="0" borderId="4" xfId="0" applyFont="1" applyBorder="1" applyAlignment="1">
      <alignment vertical="center"/>
    </xf>
    <xf numFmtId="0" fontId="37" fillId="2" borderId="15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39" fillId="0" borderId="0" xfId="0" applyFont="1" applyAlignment="1" applyProtection="1">
      <alignment vertical="center" wrapText="1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40" fillId="0" borderId="24" xfId="0" applyFont="1" applyBorder="1" applyAlignment="1">
      <alignment vertical="center" wrapText="1"/>
    </xf>
    <xf numFmtId="0" fontId="40" fillId="0" borderId="25" xfId="0" applyFont="1" applyBorder="1" applyAlignment="1">
      <alignment vertical="center" wrapText="1"/>
    </xf>
    <xf numFmtId="0" fontId="40" fillId="0" borderId="26" xfId="0" applyFont="1" applyBorder="1" applyAlignment="1">
      <alignment vertical="center" wrapText="1"/>
    </xf>
    <xf numFmtId="0" fontId="40" fillId="0" borderId="27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40" fillId="0" borderId="27" xfId="0" applyFont="1" applyBorder="1" applyAlignment="1">
      <alignment vertical="center" wrapText="1"/>
    </xf>
    <xf numFmtId="0" fontId="42" fillId="0" borderId="29" xfId="0" applyFont="1" applyBorder="1" applyAlignment="1">
      <alignment horizontal="left" wrapText="1"/>
    </xf>
    <xf numFmtId="0" fontId="40" fillId="0" borderId="28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27" xfId="0" applyFont="1" applyBorder="1" applyAlignment="1">
      <alignment vertical="center" wrapText="1"/>
    </xf>
    <xf numFmtId="0" fontId="43" fillId="0" borderId="1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vertical="center"/>
    </xf>
    <xf numFmtId="49" fontId="43" fillId="0" borderId="1" xfId="0" applyNumberFormat="1" applyFont="1" applyBorder="1" applyAlignment="1">
      <alignment horizontal="left" vertical="center" wrapText="1"/>
    </xf>
    <xf numFmtId="49" fontId="43" fillId="0" borderId="1" xfId="0" applyNumberFormat="1" applyFont="1" applyBorder="1" applyAlignment="1">
      <alignment vertical="center" wrapText="1"/>
    </xf>
    <xf numFmtId="0" fontId="40" fillId="0" borderId="30" xfId="0" applyFont="1" applyBorder="1" applyAlignment="1">
      <alignment vertical="center" wrapText="1"/>
    </xf>
    <xf numFmtId="0" fontId="45" fillId="0" borderId="29" xfId="0" applyFont="1" applyBorder="1" applyAlignment="1">
      <alignment vertical="center" wrapText="1"/>
    </xf>
    <xf numFmtId="0" fontId="40" fillId="0" borderId="31" xfId="0" applyFont="1" applyBorder="1" applyAlignment="1">
      <alignment vertical="center" wrapText="1"/>
    </xf>
    <xf numFmtId="0" fontId="40" fillId="0" borderId="1" xfId="0" applyFont="1" applyBorder="1" applyAlignment="1">
      <alignment vertical="top"/>
    </xf>
    <xf numFmtId="0" fontId="40" fillId="0" borderId="0" xfId="0" applyFont="1" applyAlignment="1">
      <alignment vertical="top"/>
    </xf>
    <xf numFmtId="0" fontId="40" fillId="0" borderId="24" xfId="0" applyFont="1" applyBorder="1" applyAlignment="1">
      <alignment horizontal="left" vertical="center"/>
    </xf>
    <xf numFmtId="0" fontId="40" fillId="0" borderId="25" xfId="0" applyFont="1" applyBorder="1" applyAlignment="1">
      <alignment horizontal="left" vertical="center"/>
    </xf>
    <xf numFmtId="0" fontId="40" fillId="0" borderId="26" xfId="0" applyFont="1" applyBorder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0" fillId="0" borderId="28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42" fillId="0" borderId="29" xfId="0" applyFont="1" applyBorder="1" applyAlignment="1">
      <alignment horizontal="center" vertical="center"/>
    </xf>
    <xf numFmtId="0" fontId="46" fillId="0" borderId="29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44" fillId="0" borderId="27" xfId="0" applyFont="1" applyBorder="1" applyAlignment="1">
      <alignment horizontal="left" vertical="center"/>
    </xf>
    <xf numFmtId="0" fontId="43" fillId="0" borderId="1" xfId="0" applyFont="1" applyFill="1" applyBorder="1" applyAlignment="1">
      <alignment horizontal="left" vertical="center"/>
    </xf>
    <xf numFmtId="0" fontId="43" fillId="0" borderId="1" xfId="0" applyFont="1" applyFill="1" applyBorder="1" applyAlignment="1">
      <alignment horizontal="center" vertical="center"/>
    </xf>
    <xf numFmtId="0" fontId="40" fillId="0" borderId="30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left" vertical="center" wrapText="1"/>
    </xf>
    <xf numFmtId="0" fontId="40" fillId="0" borderId="25" xfId="0" applyFont="1" applyBorder="1" applyAlignment="1">
      <alignment horizontal="left" vertical="center" wrapText="1"/>
    </xf>
    <xf numFmtId="0" fontId="40" fillId="0" borderId="26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/>
    </xf>
    <xf numFmtId="0" fontId="44" fillId="0" borderId="28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/>
    </xf>
    <xf numFmtId="0" fontId="44" fillId="0" borderId="30" xfId="0" applyFont="1" applyBorder="1" applyAlignment="1">
      <alignment horizontal="left" vertical="center" wrapText="1"/>
    </xf>
    <xf numFmtId="0" fontId="44" fillId="0" borderId="29" xfId="0" applyFont="1" applyBorder="1" applyAlignment="1">
      <alignment horizontal="left" vertical="center" wrapText="1"/>
    </xf>
    <xf numFmtId="0" fontId="44" fillId="0" borderId="3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top"/>
    </xf>
    <xf numFmtId="0" fontId="43" fillId="0" borderId="1" xfId="0" applyFont="1" applyBorder="1" applyAlignment="1">
      <alignment horizontal="center" vertical="top"/>
    </xf>
    <xf numFmtId="0" fontId="44" fillId="0" borderId="30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4" fillId="0" borderId="3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2" fillId="0" borderId="1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43" fillId="0" borderId="1" xfId="0" applyFont="1" applyBorder="1" applyAlignment="1">
      <alignment vertical="top"/>
    </xf>
    <xf numFmtId="49" fontId="43" fillId="0" borderId="1" xfId="0" applyNumberFormat="1" applyFont="1" applyBorder="1" applyAlignment="1">
      <alignment horizontal="left" vertical="center"/>
    </xf>
    <xf numFmtId="0" fontId="49" fillId="0" borderId="27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vertical="top"/>
    </xf>
    <xf numFmtId="0" fontId="50" fillId="0" borderId="1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horizontal="center" vertical="center"/>
    </xf>
    <xf numFmtId="49" fontId="50" fillId="0" borderId="1" xfId="0" applyNumberFormat="1" applyFont="1" applyBorder="1" applyAlignment="1" applyProtection="1">
      <alignment horizontal="left" vertical="center"/>
    </xf>
    <xf numFmtId="0" fontId="49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2" fillId="0" borderId="29" xfId="0" applyFont="1" applyBorder="1" applyAlignment="1">
      <alignment horizontal="left"/>
    </xf>
    <xf numFmtId="0" fontId="46" fillId="0" borderId="29" xfId="0" applyFont="1" applyBorder="1" applyAlignment="1"/>
    <xf numFmtId="0" fontId="40" fillId="0" borderId="27" xfId="0" applyFont="1" applyBorder="1" applyAlignment="1">
      <alignment vertical="top"/>
    </xf>
    <xf numFmtId="0" fontId="40" fillId="0" borderId="28" xfId="0" applyFont="1" applyBorder="1" applyAlignment="1">
      <alignment vertical="top"/>
    </xf>
    <xf numFmtId="0" fontId="40" fillId="0" borderId="30" xfId="0" applyFont="1" applyBorder="1" applyAlignment="1">
      <alignment vertical="top"/>
    </xf>
    <xf numFmtId="0" fontId="40" fillId="0" borderId="29" xfId="0" applyFont="1" applyBorder="1" applyAlignment="1">
      <alignment vertical="top"/>
    </xf>
    <xf numFmtId="0" fontId="40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13107126" TargetMode="External" /><Relationship Id="rId2" Type="http://schemas.openxmlformats.org/officeDocument/2006/relationships/hyperlink" Target="https://podminky.urs.cz/item/CS_URS_2025_01/113107326" TargetMode="External" /><Relationship Id="rId3" Type="http://schemas.openxmlformats.org/officeDocument/2006/relationships/hyperlink" Target="https://podminky.urs.cz/item/CS_URS_2025_01/113108441" TargetMode="External" /><Relationship Id="rId4" Type="http://schemas.openxmlformats.org/officeDocument/2006/relationships/hyperlink" Target="https://podminky.urs.cz/item/CS_URS_2025_01/113154548" TargetMode="External" /><Relationship Id="rId5" Type="http://schemas.openxmlformats.org/officeDocument/2006/relationships/hyperlink" Target="https://podminky.urs.cz/item/CS_URS_2025_01/113154590" TargetMode="External" /><Relationship Id="rId6" Type="http://schemas.openxmlformats.org/officeDocument/2006/relationships/hyperlink" Target="https://podminky.urs.cz/item/CS_URS_2025_01/566501111" TargetMode="External" /><Relationship Id="rId7" Type="http://schemas.openxmlformats.org/officeDocument/2006/relationships/hyperlink" Target="https://podminky.urs.cz/item/CS_URS_2025_01/573191111" TargetMode="External" /><Relationship Id="rId8" Type="http://schemas.openxmlformats.org/officeDocument/2006/relationships/hyperlink" Target="https://podminky.urs.cz/item/CS_URS_2025_01/573211111" TargetMode="External" /><Relationship Id="rId9" Type="http://schemas.openxmlformats.org/officeDocument/2006/relationships/hyperlink" Target="https://podminky.urs.cz/item/CS_URS_2025_01/573231108" TargetMode="External" /><Relationship Id="rId10" Type="http://schemas.openxmlformats.org/officeDocument/2006/relationships/hyperlink" Target="https://podminky.urs.cz/item/CS_URS_2025_01/577133121" TargetMode="External" /><Relationship Id="rId11" Type="http://schemas.openxmlformats.org/officeDocument/2006/relationships/hyperlink" Target="https://podminky.urs.cz/item/CS_URS_2025_01/577154141" TargetMode="External" /><Relationship Id="rId12" Type="http://schemas.openxmlformats.org/officeDocument/2006/relationships/hyperlink" Target="https://podminky.urs.cz/item/CS_URS_2025_01/899132111" TargetMode="External" /><Relationship Id="rId13" Type="http://schemas.openxmlformats.org/officeDocument/2006/relationships/hyperlink" Target="https://podminky.urs.cz/item/CS_URS_2025_01/899132212" TargetMode="External" /><Relationship Id="rId14" Type="http://schemas.openxmlformats.org/officeDocument/2006/relationships/hyperlink" Target="https://podminky.urs.cz/item/CS_URS_2025_01/913121111" TargetMode="External" /><Relationship Id="rId15" Type="http://schemas.openxmlformats.org/officeDocument/2006/relationships/hyperlink" Target="https://podminky.urs.cz/item/CS_URS_2025_01/913121211" TargetMode="External" /><Relationship Id="rId16" Type="http://schemas.openxmlformats.org/officeDocument/2006/relationships/hyperlink" Target="https://podminky.urs.cz/item/CS_URS_2025_01/913211212" TargetMode="External" /><Relationship Id="rId17" Type="http://schemas.openxmlformats.org/officeDocument/2006/relationships/hyperlink" Target="https://podminky.urs.cz/item/CS_URS_2025_01/913221112" TargetMode="External" /><Relationship Id="rId18" Type="http://schemas.openxmlformats.org/officeDocument/2006/relationships/hyperlink" Target="https://podminky.urs.cz/item/CS_URS_2025_01/913911112" TargetMode="External" /><Relationship Id="rId19" Type="http://schemas.openxmlformats.org/officeDocument/2006/relationships/hyperlink" Target="https://podminky.urs.cz/item/CS_URS_2025_01/913911122" TargetMode="External" /><Relationship Id="rId20" Type="http://schemas.openxmlformats.org/officeDocument/2006/relationships/hyperlink" Target="https://podminky.urs.cz/item/CS_URS_2025_01/913911212" TargetMode="External" /><Relationship Id="rId21" Type="http://schemas.openxmlformats.org/officeDocument/2006/relationships/hyperlink" Target="https://podminky.urs.cz/item/CS_URS_2025_01/915111111" TargetMode="External" /><Relationship Id="rId22" Type="http://schemas.openxmlformats.org/officeDocument/2006/relationships/hyperlink" Target="https://podminky.urs.cz/item/CS_URS_2025_01/915131112" TargetMode="External" /><Relationship Id="rId23" Type="http://schemas.openxmlformats.org/officeDocument/2006/relationships/hyperlink" Target="https://podminky.urs.cz/item/CS_URS_2025_01/915611111" TargetMode="External" /><Relationship Id="rId24" Type="http://schemas.openxmlformats.org/officeDocument/2006/relationships/hyperlink" Target="https://podminky.urs.cz/item/CS_URS_2025_01/919125111" TargetMode="External" /><Relationship Id="rId25" Type="http://schemas.openxmlformats.org/officeDocument/2006/relationships/hyperlink" Target="https://podminky.urs.cz/item/CS_URS_2025_01/919721292" TargetMode="External" /><Relationship Id="rId26" Type="http://schemas.openxmlformats.org/officeDocument/2006/relationships/hyperlink" Target="https://podminky.urs.cz/item/CS_URS_2025_01/919731112" TargetMode="External" /><Relationship Id="rId27" Type="http://schemas.openxmlformats.org/officeDocument/2006/relationships/hyperlink" Target="https://podminky.urs.cz/item/CS_URS_2025_01/919732211" TargetMode="External" /><Relationship Id="rId28" Type="http://schemas.openxmlformats.org/officeDocument/2006/relationships/hyperlink" Target="https://podminky.urs.cz/item/CS_URS_2025_01/919735113" TargetMode="External" /><Relationship Id="rId29" Type="http://schemas.openxmlformats.org/officeDocument/2006/relationships/hyperlink" Target="https://podminky.urs.cz/item/CS_URS_2025_01/919794441" TargetMode="External" /><Relationship Id="rId30" Type="http://schemas.openxmlformats.org/officeDocument/2006/relationships/hyperlink" Target="https://podminky.urs.cz/item/CS_URS_2025_01/938908411" TargetMode="External" /><Relationship Id="rId31" Type="http://schemas.openxmlformats.org/officeDocument/2006/relationships/hyperlink" Target="https://podminky.urs.cz/item/CS_URS_2025_01/R1" TargetMode="External" /><Relationship Id="rId32" Type="http://schemas.openxmlformats.org/officeDocument/2006/relationships/hyperlink" Target="https://podminky.urs.cz/item/CS_URS_2025_01/997221571" TargetMode="External" /><Relationship Id="rId33" Type="http://schemas.openxmlformats.org/officeDocument/2006/relationships/hyperlink" Target="https://podminky.urs.cz/item/CS_URS_2025_01/997221579" TargetMode="External" /><Relationship Id="rId34" Type="http://schemas.openxmlformats.org/officeDocument/2006/relationships/hyperlink" Target="https://podminky.urs.cz/item/CS_URS_2025_01/997221612" TargetMode="External" /><Relationship Id="rId35" Type="http://schemas.openxmlformats.org/officeDocument/2006/relationships/hyperlink" Target="https://podminky.urs.cz/item/CS_URS_2025_01/997221873" TargetMode="External" /><Relationship Id="rId36" Type="http://schemas.openxmlformats.org/officeDocument/2006/relationships/hyperlink" Target="https://podminky.urs.cz/item/CS_URS_2025_01/997221875" TargetMode="External" /><Relationship Id="rId37" Type="http://schemas.openxmlformats.org/officeDocument/2006/relationships/hyperlink" Target="https://podminky.urs.cz/item/CS_URS_2025_01/998225111" TargetMode="External" /><Relationship Id="rId38" Type="http://schemas.openxmlformats.org/officeDocument/2006/relationships/hyperlink" Target="https://podminky.urs.cz/item/CS_URS_2025_01/998225194" TargetMode="External" /><Relationship Id="rId39" Type="http://schemas.openxmlformats.org/officeDocument/2006/relationships/hyperlink" Target="https://podminky.urs.cz/item/CS_URS_2025_01/998225195" TargetMode="External" /><Relationship Id="rId40" Type="http://schemas.openxmlformats.org/officeDocument/2006/relationships/hyperlink" Target="https://podminky.urs.cz/item/CS_URS_2025_01/012164000" TargetMode="External" /><Relationship Id="rId41" Type="http://schemas.openxmlformats.org/officeDocument/2006/relationships/hyperlink" Target="https://podminky.urs.cz/item/CS_URS_2025_01/012224000" TargetMode="External" /><Relationship Id="rId42" Type="http://schemas.openxmlformats.org/officeDocument/2006/relationships/hyperlink" Target="https://podminky.urs.cz/item/CS_URS_2025_01/032803000" TargetMode="External" /><Relationship Id="rId43" Type="http://schemas.openxmlformats.org/officeDocument/2006/relationships/hyperlink" Target="https://podminky.urs.cz/item/CS_URS_2025_01/034503000" TargetMode="External" /><Relationship Id="rId44" Type="http://schemas.openxmlformats.org/officeDocument/2006/relationships/hyperlink" Target="https://podminky.urs.cz/item/CS_URS_2025_01/039103000" TargetMode="External" /><Relationship Id="rId45" Type="http://schemas.openxmlformats.org/officeDocument/2006/relationships/hyperlink" Target="https://podminky.urs.cz/item/CS_URS_2025_01/043154000" TargetMode="External" /><Relationship Id="rId46" Type="http://schemas.openxmlformats.org/officeDocument/2006/relationships/hyperlink" Target="https://podminky.urs.cz/item/CS_URS_2025_01/075002000" TargetMode="External" /><Relationship Id="rId47" Type="http://schemas.openxmlformats.org/officeDocument/2006/relationships/hyperlink" Target="https://podminky.urs.cz/item/CS_URS_2025_01/075103000" TargetMode="External" /><Relationship Id="rId48" Type="http://schemas.openxmlformats.org/officeDocument/2006/relationships/hyperlink" Target="https://podminky.urs.cz/item/CS_URS_2025_01/075203000" TargetMode="External" /><Relationship Id="rId49" Type="http://schemas.openxmlformats.org/officeDocument/2006/relationships/hyperlink" Target="https://podminky.urs.cz/item/CS_URS_2025_01/075303000" TargetMode="External" /><Relationship Id="rId50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9" t="s">
        <v>6</v>
      </c>
      <c r="BT2" s="19" t="s">
        <v>7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6</v>
      </c>
      <c r="BT3" s="19" t="s">
        <v>8</v>
      </c>
    </row>
    <row r="4" s="1" customFormat="1" ht="24.96" customHeight="1">
      <c r="B4" s="23"/>
      <c r="C4" s="24"/>
      <c r="D4" s="25" t="s">
        <v>9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2"/>
      <c r="AS4" s="26" t="s">
        <v>10</v>
      </c>
      <c r="BE4" s="27" t="s">
        <v>11</v>
      </c>
      <c r="BS4" s="19" t="s">
        <v>12</v>
      </c>
    </row>
    <row r="5" s="1" customFormat="1" ht="12" customHeight="1">
      <c r="B5" s="23"/>
      <c r="C5" s="24"/>
      <c r="D5" s="28" t="s">
        <v>13</v>
      </c>
      <c r="E5" s="24"/>
      <c r="F5" s="24"/>
      <c r="G5" s="24"/>
      <c r="H5" s="24"/>
      <c r="I5" s="24"/>
      <c r="J5" s="24"/>
      <c r="K5" s="29" t="s">
        <v>14</v>
      </c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2"/>
      <c r="BE5" s="30" t="s">
        <v>15</v>
      </c>
      <c r="BS5" s="19" t="s">
        <v>6</v>
      </c>
    </row>
    <row r="6" s="1" customFormat="1" ht="36.96" customHeight="1">
      <c r="B6" s="23"/>
      <c r="C6" s="24"/>
      <c r="D6" s="31" t="s">
        <v>16</v>
      </c>
      <c r="E6" s="24"/>
      <c r="F6" s="24"/>
      <c r="G6" s="24"/>
      <c r="H6" s="24"/>
      <c r="I6" s="24"/>
      <c r="J6" s="24"/>
      <c r="K6" s="32" t="s">
        <v>17</v>
      </c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2"/>
      <c r="BE6" s="33"/>
      <c r="BS6" s="19" t="s">
        <v>6</v>
      </c>
    </row>
    <row r="7" s="1" customFormat="1" ht="12" customHeight="1">
      <c r="B7" s="23"/>
      <c r="C7" s="24"/>
      <c r="D7" s="34" t="s">
        <v>18</v>
      </c>
      <c r="E7" s="24"/>
      <c r="F7" s="24"/>
      <c r="G7" s="24"/>
      <c r="H7" s="24"/>
      <c r="I7" s="24"/>
      <c r="J7" s="24"/>
      <c r="K7" s="29" t="s">
        <v>19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34" t="s">
        <v>20</v>
      </c>
      <c r="AL7" s="24"/>
      <c r="AM7" s="24"/>
      <c r="AN7" s="29" t="s">
        <v>21</v>
      </c>
      <c r="AO7" s="24"/>
      <c r="AP7" s="24"/>
      <c r="AQ7" s="24"/>
      <c r="AR7" s="22"/>
      <c r="BE7" s="33"/>
      <c r="BS7" s="19" t="s">
        <v>6</v>
      </c>
    </row>
    <row r="8" s="1" customFormat="1" ht="12" customHeight="1">
      <c r="B8" s="23"/>
      <c r="C8" s="24"/>
      <c r="D8" s="34" t="s">
        <v>22</v>
      </c>
      <c r="E8" s="24"/>
      <c r="F8" s="24"/>
      <c r="G8" s="24"/>
      <c r="H8" s="24"/>
      <c r="I8" s="24"/>
      <c r="J8" s="24"/>
      <c r="K8" s="29" t="s">
        <v>23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34" t="s">
        <v>24</v>
      </c>
      <c r="AL8" s="24"/>
      <c r="AM8" s="24"/>
      <c r="AN8" s="35" t="s">
        <v>25</v>
      </c>
      <c r="AO8" s="24"/>
      <c r="AP8" s="24"/>
      <c r="AQ8" s="24"/>
      <c r="AR8" s="22"/>
      <c r="BE8" s="33"/>
      <c r="BS8" s="19" t="s">
        <v>6</v>
      </c>
    </row>
    <row r="9" s="1" customFormat="1" ht="29.28" customHeight="1">
      <c r="B9" s="23"/>
      <c r="C9" s="24"/>
      <c r="D9" s="28" t="s">
        <v>26</v>
      </c>
      <c r="E9" s="24"/>
      <c r="F9" s="24"/>
      <c r="G9" s="24"/>
      <c r="H9" s="24"/>
      <c r="I9" s="24"/>
      <c r="J9" s="24"/>
      <c r="K9" s="36" t="s">
        <v>27</v>
      </c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8" t="s">
        <v>28</v>
      </c>
      <c r="AL9" s="24"/>
      <c r="AM9" s="24"/>
      <c r="AN9" s="36" t="s">
        <v>29</v>
      </c>
      <c r="AO9" s="24"/>
      <c r="AP9" s="24"/>
      <c r="AQ9" s="24"/>
      <c r="AR9" s="22"/>
      <c r="BE9" s="33"/>
      <c r="BS9" s="19" t="s">
        <v>6</v>
      </c>
    </row>
    <row r="10" s="1" customFormat="1" ht="12" customHeight="1">
      <c r="B10" s="23"/>
      <c r="C10" s="24"/>
      <c r="D10" s="34" t="s">
        <v>30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34" t="s">
        <v>31</v>
      </c>
      <c r="AL10" s="24"/>
      <c r="AM10" s="24"/>
      <c r="AN10" s="29" t="s">
        <v>32</v>
      </c>
      <c r="AO10" s="24"/>
      <c r="AP10" s="24"/>
      <c r="AQ10" s="24"/>
      <c r="AR10" s="22"/>
      <c r="BE10" s="33"/>
      <c r="BS10" s="19" t="s">
        <v>6</v>
      </c>
    </row>
    <row r="11" s="1" customFormat="1" ht="18.48" customHeight="1">
      <c r="B11" s="23"/>
      <c r="C11" s="24"/>
      <c r="D11" s="24"/>
      <c r="E11" s="29" t="s">
        <v>33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34" t="s">
        <v>34</v>
      </c>
      <c r="AL11" s="24"/>
      <c r="AM11" s="24"/>
      <c r="AN11" s="29" t="s">
        <v>35</v>
      </c>
      <c r="AO11" s="24"/>
      <c r="AP11" s="24"/>
      <c r="AQ11" s="24"/>
      <c r="AR11" s="22"/>
      <c r="BE11" s="33"/>
      <c r="BS11" s="19" t="s">
        <v>6</v>
      </c>
    </row>
    <row r="12" s="1" customFormat="1" ht="6.96" customHeight="1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2"/>
      <c r="BE12" s="33"/>
      <c r="BS12" s="19" t="s">
        <v>6</v>
      </c>
    </row>
    <row r="13" s="1" customFormat="1" ht="12" customHeight="1">
      <c r="B13" s="23"/>
      <c r="C13" s="24"/>
      <c r="D13" s="34" t="s">
        <v>36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34" t="s">
        <v>31</v>
      </c>
      <c r="AL13" s="24"/>
      <c r="AM13" s="24"/>
      <c r="AN13" s="37" t="s">
        <v>37</v>
      </c>
      <c r="AO13" s="24"/>
      <c r="AP13" s="24"/>
      <c r="AQ13" s="24"/>
      <c r="AR13" s="22"/>
      <c r="BE13" s="33"/>
      <c r="BS13" s="19" t="s">
        <v>6</v>
      </c>
    </row>
    <row r="14">
      <c r="B14" s="23"/>
      <c r="C14" s="24"/>
      <c r="D14" s="24"/>
      <c r="E14" s="37" t="s">
        <v>37</v>
      </c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4" t="s">
        <v>34</v>
      </c>
      <c r="AL14" s="24"/>
      <c r="AM14" s="24"/>
      <c r="AN14" s="37" t="s">
        <v>37</v>
      </c>
      <c r="AO14" s="24"/>
      <c r="AP14" s="24"/>
      <c r="AQ14" s="24"/>
      <c r="AR14" s="22"/>
      <c r="BE14" s="33"/>
      <c r="BS14" s="19" t="s">
        <v>6</v>
      </c>
    </row>
    <row r="15" s="1" customFormat="1" ht="6.96" customHeight="1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2"/>
      <c r="BE15" s="33"/>
      <c r="BS15" s="19" t="s">
        <v>4</v>
      </c>
    </row>
    <row r="16" s="1" customFormat="1" ht="12" customHeight="1">
      <c r="B16" s="23"/>
      <c r="C16" s="24"/>
      <c r="D16" s="34" t="s">
        <v>38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34" t="s">
        <v>31</v>
      </c>
      <c r="AL16" s="24"/>
      <c r="AM16" s="24"/>
      <c r="AN16" s="29" t="s">
        <v>39</v>
      </c>
      <c r="AO16" s="24"/>
      <c r="AP16" s="24"/>
      <c r="AQ16" s="24"/>
      <c r="AR16" s="22"/>
      <c r="BE16" s="33"/>
      <c r="BS16" s="19" t="s">
        <v>4</v>
      </c>
    </row>
    <row r="17" s="1" customFormat="1" ht="18.48" customHeight="1">
      <c r="B17" s="23"/>
      <c r="C17" s="24"/>
      <c r="D17" s="24"/>
      <c r="E17" s="29" t="s">
        <v>40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34" t="s">
        <v>34</v>
      </c>
      <c r="AL17" s="24"/>
      <c r="AM17" s="24"/>
      <c r="AN17" s="29" t="s">
        <v>41</v>
      </c>
      <c r="AO17" s="24"/>
      <c r="AP17" s="24"/>
      <c r="AQ17" s="24"/>
      <c r="AR17" s="22"/>
      <c r="BE17" s="33"/>
      <c r="BS17" s="19" t="s">
        <v>42</v>
      </c>
    </row>
    <row r="18" s="1" customFormat="1" ht="6.96" customHeight="1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2"/>
      <c r="BE18" s="33"/>
      <c r="BS18" s="19" t="s">
        <v>6</v>
      </c>
    </row>
    <row r="19" s="1" customFormat="1" ht="12" customHeight="1">
      <c r="B19" s="23"/>
      <c r="C19" s="24"/>
      <c r="D19" s="34" t="s">
        <v>43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34" t="s">
        <v>31</v>
      </c>
      <c r="AL19" s="24"/>
      <c r="AM19" s="24"/>
      <c r="AN19" s="29" t="s">
        <v>39</v>
      </c>
      <c r="AO19" s="24"/>
      <c r="AP19" s="24"/>
      <c r="AQ19" s="24"/>
      <c r="AR19" s="22"/>
      <c r="BE19" s="33"/>
      <c r="BS19" s="19" t="s">
        <v>6</v>
      </c>
    </row>
    <row r="20" s="1" customFormat="1" ht="18.48" customHeight="1">
      <c r="B20" s="23"/>
      <c r="C20" s="24"/>
      <c r="D20" s="24"/>
      <c r="E20" s="29" t="s">
        <v>40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34" t="s">
        <v>34</v>
      </c>
      <c r="AL20" s="24"/>
      <c r="AM20" s="24"/>
      <c r="AN20" s="29" t="s">
        <v>41</v>
      </c>
      <c r="AO20" s="24"/>
      <c r="AP20" s="24"/>
      <c r="AQ20" s="24"/>
      <c r="AR20" s="22"/>
      <c r="BE20" s="33"/>
      <c r="BS20" s="19" t="s">
        <v>42</v>
      </c>
    </row>
    <row r="21" s="1" customFormat="1" ht="6.96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2"/>
      <c r="BE21" s="33"/>
    </row>
    <row r="22" s="1" customFormat="1" ht="12" customHeight="1">
      <c r="B22" s="23"/>
      <c r="C22" s="24"/>
      <c r="D22" s="34" t="s">
        <v>44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2"/>
      <c r="BE22" s="33"/>
    </row>
    <row r="23" s="1" customFormat="1" ht="47.25" customHeight="1">
      <c r="B23" s="23"/>
      <c r="C23" s="24"/>
      <c r="D23" s="24"/>
      <c r="E23" s="39" t="s">
        <v>45</v>
      </c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24"/>
      <c r="AP23" s="24"/>
      <c r="AQ23" s="24"/>
      <c r="AR23" s="22"/>
      <c r="BE23" s="33"/>
    </row>
    <row r="24" s="1" customFormat="1" ht="6.96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2"/>
      <c r="BE24" s="33"/>
    </row>
    <row r="25" s="1" customFormat="1" ht="6.96" customHeight="1">
      <c r="B25" s="23"/>
      <c r="C25" s="24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24"/>
      <c r="AQ25" s="24"/>
      <c r="AR25" s="22"/>
      <c r="BE25" s="33"/>
    </row>
    <row r="26" s="2" customFormat="1" ht="25.92" customHeight="1">
      <c r="A26" s="41"/>
      <c r="B26" s="42"/>
      <c r="C26" s="43"/>
      <c r="D26" s="44" t="s">
        <v>46</v>
      </c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6">
        <f>ROUND(AG54,2)</f>
        <v>0</v>
      </c>
      <c r="AL26" s="45"/>
      <c r="AM26" s="45"/>
      <c r="AN26" s="45"/>
      <c r="AO26" s="45"/>
      <c r="AP26" s="43"/>
      <c r="AQ26" s="43"/>
      <c r="AR26" s="47"/>
      <c r="BE26" s="33"/>
    </row>
    <row r="27" s="2" customFormat="1" ht="6.96" customHeight="1">
      <c r="A27" s="41"/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7"/>
      <c r="BE27" s="33"/>
    </row>
    <row r="28" s="2" customFormat="1">
      <c r="A28" s="41"/>
      <c r="B28" s="42"/>
      <c r="C28" s="43"/>
      <c r="D28" s="43"/>
      <c r="E28" s="43"/>
      <c r="F28" s="43"/>
      <c r="G28" s="43"/>
      <c r="H28" s="43"/>
      <c r="I28" s="43"/>
      <c r="J28" s="43"/>
      <c r="K28" s="43"/>
      <c r="L28" s="48" t="s">
        <v>47</v>
      </c>
      <c r="M28" s="48"/>
      <c r="N28" s="48"/>
      <c r="O28" s="48"/>
      <c r="P28" s="48"/>
      <c r="Q28" s="43"/>
      <c r="R28" s="43"/>
      <c r="S28" s="43"/>
      <c r="T28" s="43"/>
      <c r="U28" s="43"/>
      <c r="V28" s="43"/>
      <c r="W28" s="48" t="s">
        <v>48</v>
      </c>
      <c r="X28" s="48"/>
      <c r="Y28" s="48"/>
      <c r="Z28" s="48"/>
      <c r="AA28" s="48"/>
      <c r="AB28" s="48"/>
      <c r="AC28" s="48"/>
      <c r="AD28" s="48"/>
      <c r="AE28" s="48"/>
      <c r="AF28" s="43"/>
      <c r="AG28" s="43"/>
      <c r="AH28" s="43"/>
      <c r="AI28" s="43"/>
      <c r="AJ28" s="43"/>
      <c r="AK28" s="48" t="s">
        <v>49</v>
      </c>
      <c r="AL28" s="48"/>
      <c r="AM28" s="48"/>
      <c r="AN28" s="48"/>
      <c r="AO28" s="48"/>
      <c r="AP28" s="43"/>
      <c r="AQ28" s="43"/>
      <c r="AR28" s="47"/>
      <c r="BE28" s="33"/>
    </row>
    <row r="29" s="3" customFormat="1" ht="14.4" customHeight="1">
      <c r="A29" s="3"/>
      <c r="B29" s="49"/>
      <c r="C29" s="50"/>
      <c r="D29" s="34" t="s">
        <v>50</v>
      </c>
      <c r="E29" s="50"/>
      <c r="F29" s="34" t="s">
        <v>51</v>
      </c>
      <c r="G29" s="50"/>
      <c r="H29" s="50"/>
      <c r="I29" s="50"/>
      <c r="J29" s="50"/>
      <c r="K29" s="50"/>
      <c r="L29" s="51">
        <v>0.20999999999999999</v>
      </c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2">
        <f>ROUND(AZ54, 2)</f>
        <v>0</v>
      </c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2">
        <f>ROUND(AV54, 2)</f>
        <v>0</v>
      </c>
      <c r="AL29" s="50"/>
      <c r="AM29" s="50"/>
      <c r="AN29" s="50"/>
      <c r="AO29" s="50"/>
      <c r="AP29" s="50"/>
      <c r="AQ29" s="50"/>
      <c r="AR29" s="53"/>
      <c r="BE29" s="54"/>
    </row>
    <row r="30" s="3" customFormat="1" ht="14.4" customHeight="1">
      <c r="A30" s="3"/>
      <c r="B30" s="49"/>
      <c r="C30" s="50"/>
      <c r="D30" s="50"/>
      <c r="E30" s="50"/>
      <c r="F30" s="34" t="s">
        <v>52</v>
      </c>
      <c r="G30" s="50"/>
      <c r="H30" s="50"/>
      <c r="I30" s="50"/>
      <c r="J30" s="50"/>
      <c r="K30" s="50"/>
      <c r="L30" s="51">
        <v>0.12</v>
      </c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2">
        <f>ROUND(BA54, 2)</f>
        <v>0</v>
      </c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2">
        <f>ROUND(AW54, 2)</f>
        <v>0</v>
      </c>
      <c r="AL30" s="50"/>
      <c r="AM30" s="50"/>
      <c r="AN30" s="50"/>
      <c r="AO30" s="50"/>
      <c r="AP30" s="50"/>
      <c r="AQ30" s="50"/>
      <c r="AR30" s="53"/>
      <c r="BE30" s="54"/>
    </row>
    <row r="31" hidden="1" s="3" customFormat="1" ht="14.4" customHeight="1">
      <c r="A31" s="3"/>
      <c r="B31" s="49"/>
      <c r="C31" s="50"/>
      <c r="D31" s="50"/>
      <c r="E31" s="50"/>
      <c r="F31" s="34" t="s">
        <v>53</v>
      </c>
      <c r="G31" s="50"/>
      <c r="H31" s="50"/>
      <c r="I31" s="50"/>
      <c r="J31" s="50"/>
      <c r="K31" s="50"/>
      <c r="L31" s="51">
        <v>0.20999999999999999</v>
      </c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2">
        <f>ROUND(BB54, 2)</f>
        <v>0</v>
      </c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2">
        <v>0</v>
      </c>
      <c r="AL31" s="50"/>
      <c r="AM31" s="50"/>
      <c r="AN31" s="50"/>
      <c r="AO31" s="50"/>
      <c r="AP31" s="50"/>
      <c r="AQ31" s="50"/>
      <c r="AR31" s="53"/>
      <c r="BE31" s="54"/>
    </row>
    <row r="32" hidden="1" s="3" customFormat="1" ht="14.4" customHeight="1">
      <c r="A32" s="3"/>
      <c r="B32" s="49"/>
      <c r="C32" s="50"/>
      <c r="D32" s="50"/>
      <c r="E32" s="50"/>
      <c r="F32" s="34" t="s">
        <v>54</v>
      </c>
      <c r="G32" s="50"/>
      <c r="H32" s="50"/>
      <c r="I32" s="50"/>
      <c r="J32" s="50"/>
      <c r="K32" s="50"/>
      <c r="L32" s="51">
        <v>0.12</v>
      </c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2">
        <f>ROUND(BC54, 2)</f>
        <v>0</v>
      </c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2">
        <v>0</v>
      </c>
      <c r="AL32" s="50"/>
      <c r="AM32" s="50"/>
      <c r="AN32" s="50"/>
      <c r="AO32" s="50"/>
      <c r="AP32" s="50"/>
      <c r="AQ32" s="50"/>
      <c r="AR32" s="53"/>
      <c r="BE32" s="54"/>
    </row>
    <row r="33" hidden="1" s="3" customFormat="1" ht="14.4" customHeight="1">
      <c r="A33" s="3"/>
      <c r="B33" s="49"/>
      <c r="C33" s="50"/>
      <c r="D33" s="50"/>
      <c r="E33" s="50"/>
      <c r="F33" s="34" t="s">
        <v>55</v>
      </c>
      <c r="G33" s="50"/>
      <c r="H33" s="50"/>
      <c r="I33" s="50"/>
      <c r="J33" s="50"/>
      <c r="K33" s="50"/>
      <c r="L33" s="51">
        <v>0</v>
      </c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2">
        <f>ROUND(BD54, 2)</f>
        <v>0</v>
      </c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2">
        <v>0</v>
      </c>
      <c r="AL33" s="50"/>
      <c r="AM33" s="50"/>
      <c r="AN33" s="50"/>
      <c r="AO33" s="50"/>
      <c r="AP33" s="50"/>
      <c r="AQ33" s="50"/>
      <c r="AR33" s="53"/>
      <c r="BE33" s="3"/>
    </row>
    <row r="34" s="2" customFormat="1" ht="6.96" customHeight="1">
      <c r="A34" s="41"/>
      <c r="B34" s="42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7"/>
      <c r="BE34" s="41"/>
    </row>
    <row r="35" s="2" customFormat="1" ht="25.92" customHeight="1">
      <c r="A35" s="41"/>
      <c r="B35" s="42"/>
      <c r="C35" s="55"/>
      <c r="D35" s="56" t="s">
        <v>56</v>
      </c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8" t="s">
        <v>57</v>
      </c>
      <c r="U35" s="57"/>
      <c r="V35" s="57"/>
      <c r="W35" s="57"/>
      <c r="X35" s="59" t="s">
        <v>58</v>
      </c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60">
        <f>SUM(AK26:AK33)</f>
        <v>0</v>
      </c>
      <c r="AL35" s="57"/>
      <c r="AM35" s="57"/>
      <c r="AN35" s="57"/>
      <c r="AO35" s="61"/>
      <c r="AP35" s="55"/>
      <c r="AQ35" s="55"/>
      <c r="AR35" s="47"/>
      <c r="BE35" s="41"/>
    </row>
    <row r="36" s="2" customFormat="1" ht="6.96" customHeight="1">
      <c r="A36" s="41"/>
      <c r="B36" s="42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7"/>
      <c r="BE36" s="41"/>
    </row>
    <row r="37" s="2" customFormat="1" ht="6.96" customHeight="1">
      <c r="A37" s="41"/>
      <c r="B37" s="62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47"/>
      <c r="BE37" s="41"/>
    </row>
    <row r="41" s="2" customFormat="1" ht="6.96" customHeight="1">
      <c r="A41" s="41"/>
      <c r="B41" s="64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47"/>
      <c r="BE41" s="41"/>
    </row>
    <row r="42" s="2" customFormat="1" ht="24.96" customHeight="1">
      <c r="A42" s="41"/>
      <c r="B42" s="42"/>
      <c r="C42" s="25" t="s">
        <v>59</v>
      </c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7"/>
      <c r="BE42" s="41"/>
    </row>
    <row r="43" s="2" customFormat="1" ht="6.96" customHeight="1">
      <c r="A43" s="41"/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7"/>
      <c r="BE43" s="41"/>
    </row>
    <row r="44" s="4" customFormat="1" ht="12" customHeight="1">
      <c r="A44" s="4"/>
      <c r="B44" s="66"/>
      <c r="C44" s="34" t="s">
        <v>13</v>
      </c>
      <c r="D44" s="67"/>
      <c r="E44" s="67"/>
      <c r="F44" s="67"/>
      <c r="G44" s="67"/>
      <c r="H44" s="67"/>
      <c r="I44" s="67"/>
      <c r="J44" s="67"/>
      <c r="K44" s="67"/>
      <c r="L44" s="67" t="str">
        <f>K5</f>
        <v>05/2025</v>
      </c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8"/>
      <c r="BE44" s="4"/>
    </row>
    <row r="45" s="5" customFormat="1" ht="36.96" customHeight="1">
      <c r="A45" s="5"/>
      <c r="B45" s="69"/>
      <c r="C45" s="70" t="s">
        <v>16</v>
      </c>
      <c r="D45" s="71"/>
      <c r="E45" s="71"/>
      <c r="F45" s="71"/>
      <c r="G45" s="71"/>
      <c r="H45" s="71"/>
      <c r="I45" s="71"/>
      <c r="J45" s="71"/>
      <c r="K45" s="71"/>
      <c r="L45" s="72" t="str">
        <f>K6</f>
        <v>Oprava úseku 0-0,09km komunikace</v>
      </c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3"/>
      <c r="BE45" s="5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7"/>
      <c r="BE46" s="41"/>
    </row>
    <row r="47" s="2" customFormat="1" ht="12" customHeight="1">
      <c r="A47" s="41"/>
      <c r="B47" s="42"/>
      <c r="C47" s="34" t="s">
        <v>22</v>
      </c>
      <c r="D47" s="43"/>
      <c r="E47" s="43"/>
      <c r="F47" s="43"/>
      <c r="G47" s="43"/>
      <c r="H47" s="43"/>
      <c r="I47" s="43"/>
      <c r="J47" s="43"/>
      <c r="K47" s="43"/>
      <c r="L47" s="74" t="str">
        <f>IF(K8="","",K8)</f>
        <v>v ul. Hroznětínská, Ostrov</v>
      </c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34" t="s">
        <v>24</v>
      </c>
      <c r="AJ47" s="43"/>
      <c r="AK47" s="43"/>
      <c r="AL47" s="43"/>
      <c r="AM47" s="75" t="str">
        <f>IF(AN8= "","",AN8)</f>
        <v>10. 6. 2025</v>
      </c>
      <c r="AN47" s="75"/>
      <c r="AO47" s="43"/>
      <c r="AP47" s="43"/>
      <c r="AQ47" s="43"/>
      <c r="AR47" s="47"/>
      <c r="BE47" s="41"/>
    </row>
    <row r="48" s="2" customFormat="1" ht="6.96" customHeight="1">
      <c r="A48" s="41"/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7"/>
      <c r="BE48" s="41"/>
    </row>
    <row r="49" s="2" customFormat="1" ht="40.05" customHeight="1">
      <c r="A49" s="41"/>
      <c r="B49" s="42"/>
      <c r="C49" s="34" t="s">
        <v>30</v>
      </c>
      <c r="D49" s="43"/>
      <c r="E49" s="43"/>
      <c r="F49" s="43"/>
      <c r="G49" s="43"/>
      <c r="H49" s="43"/>
      <c r="I49" s="43"/>
      <c r="J49" s="43"/>
      <c r="K49" s="43"/>
      <c r="L49" s="67" t="str">
        <f>IF(E11= "","",E11)</f>
        <v xml:space="preserve">Město Ostrov, OMIS, Jáchymovská 1  36301 Ostrov </v>
      </c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34" t="s">
        <v>38</v>
      </c>
      <c r="AJ49" s="43"/>
      <c r="AK49" s="43"/>
      <c r="AL49" s="43"/>
      <c r="AM49" s="76" t="str">
        <f>IF(E17="","",E17)</f>
        <v>Ing. Milan Snopek, Švabinského 1729, 35601 Sokolov</v>
      </c>
      <c r="AN49" s="67"/>
      <c r="AO49" s="67"/>
      <c r="AP49" s="67"/>
      <c r="AQ49" s="43"/>
      <c r="AR49" s="47"/>
      <c r="AS49" s="77" t="s">
        <v>60</v>
      </c>
      <c r="AT49" s="78"/>
      <c r="AU49" s="79"/>
      <c r="AV49" s="79"/>
      <c r="AW49" s="79"/>
      <c r="AX49" s="79"/>
      <c r="AY49" s="79"/>
      <c r="AZ49" s="79"/>
      <c r="BA49" s="79"/>
      <c r="BB49" s="79"/>
      <c r="BC49" s="79"/>
      <c r="BD49" s="80"/>
      <c r="BE49" s="41"/>
    </row>
    <row r="50" s="2" customFormat="1" ht="40.05" customHeight="1">
      <c r="A50" s="41"/>
      <c r="B50" s="42"/>
      <c r="C50" s="34" t="s">
        <v>36</v>
      </c>
      <c r="D50" s="43"/>
      <c r="E50" s="43"/>
      <c r="F50" s="43"/>
      <c r="G50" s="43"/>
      <c r="H50" s="43"/>
      <c r="I50" s="43"/>
      <c r="J50" s="43"/>
      <c r="K50" s="43"/>
      <c r="L50" s="67" t="str">
        <f>IF(E14= "Vyplň údaj","",E14)</f>
        <v/>
      </c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34" t="s">
        <v>43</v>
      </c>
      <c r="AJ50" s="43"/>
      <c r="AK50" s="43"/>
      <c r="AL50" s="43"/>
      <c r="AM50" s="76" t="str">
        <f>IF(E20="","",E20)</f>
        <v>Ing. Milan Snopek, Švabinského 1729, 35601 Sokolov</v>
      </c>
      <c r="AN50" s="67"/>
      <c r="AO50" s="67"/>
      <c r="AP50" s="67"/>
      <c r="AQ50" s="43"/>
      <c r="AR50" s="47"/>
      <c r="AS50" s="81"/>
      <c r="AT50" s="82"/>
      <c r="AU50" s="83"/>
      <c r="AV50" s="83"/>
      <c r="AW50" s="83"/>
      <c r="AX50" s="83"/>
      <c r="AY50" s="83"/>
      <c r="AZ50" s="83"/>
      <c r="BA50" s="83"/>
      <c r="BB50" s="83"/>
      <c r="BC50" s="83"/>
      <c r="BD50" s="84"/>
      <c r="BE50" s="41"/>
    </row>
    <row r="51" s="2" customFormat="1" ht="10.8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7"/>
      <c r="AS51" s="85"/>
      <c r="AT51" s="86"/>
      <c r="AU51" s="87"/>
      <c r="AV51" s="87"/>
      <c r="AW51" s="87"/>
      <c r="AX51" s="87"/>
      <c r="AY51" s="87"/>
      <c r="AZ51" s="87"/>
      <c r="BA51" s="87"/>
      <c r="BB51" s="87"/>
      <c r="BC51" s="87"/>
      <c r="BD51" s="88"/>
      <c r="BE51" s="41"/>
    </row>
    <row r="52" s="2" customFormat="1" ht="29.28" customHeight="1">
      <c r="A52" s="41"/>
      <c r="B52" s="42"/>
      <c r="C52" s="89" t="s">
        <v>61</v>
      </c>
      <c r="D52" s="90"/>
      <c r="E52" s="90"/>
      <c r="F52" s="90"/>
      <c r="G52" s="90"/>
      <c r="H52" s="91"/>
      <c r="I52" s="92" t="s">
        <v>62</v>
      </c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3" t="s">
        <v>63</v>
      </c>
      <c r="AH52" s="90"/>
      <c r="AI52" s="90"/>
      <c r="AJ52" s="90"/>
      <c r="AK52" s="90"/>
      <c r="AL52" s="90"/>
      <c r="AM52" s="90"/>
      <c r="AN52" s="92" t="s">
        <v>64</v>
      </c>
      <c r="AO52" s="90"/>
      <c r="AP52" s="90"/>
      <c r="AQ52" s="94" t="s">
        <v>65</v>
      </c>
      <c r="AR52" s="47"/>
      <c r="AS52" s="95" t="s">
        <v>66</v>
      </c>
      <c r="AT52" s="96" t="s">
        <v>67</v>
      </c>
      <c r="AU52" s="96" t="s">
        <v>68</v>
      </c>
      <c r="AV52" s="96" t="s">
        <v>69</v>
      </c>
      <c r="AW52" s="96" t="s">
        <v>70</v>
      </c>
      <c r="AX52" s="96" t="s">
        <v>71</v>
      </c>
      <c r="AY52" s="96" t="s">
        <v>72</v>
      </c>
      <c r="AZ52" s="96" t="s">
        <v>73</v>
      </c>
      <c r="BA52" s="96" t="s">
        <v>74</v>
      </c>
      <c r="BB52" s="96" t="s">
        <v>75</v>
      </c>
      <c r="BC52" s="96" t="s">
        <v>76</v>
      </c>
      <c r="BD52" s="97" t="s">
        <v>77</v>
      </c>
      <c r="BE52" s="41"/>
    </row>
    <row r="53" s="2" customFormat="1" ht="10.8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7"/>
      <c r="AS53" s="98"/>
      <c r="AT53" s="99"/>
      <c r="AU53" s="99"/>
      <c r="AV53" s="99"/>
      <c r="AW53" s="99"/>
      <c r="AX53" s="99"/>
      <c r="AY53" s="99"/>
      <c r="AZ53" s="99"/>
      <c r="BA53" s="99"/>
      <c r="BB53" s="99"/>
      <c r="BC53" s="99"/>
      <c r="BD53" s="100"/>
      <c r="BE53" s="41"/>
    </row>
    <row r="54" s="6" customFormat="1" ht="32.4" customHeight="1">
      <c r="A54" s="6"/>
      <c r="B54" s="101"/>
      <c r="C54" s="102" t="s">
        <v>78</v>
      </c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4">
        <f>ROUND(AG55,2)</f>
        <v>0</v>
      </c>
      <c r="AH54" s="104"/>
      <c r="AI54" s="104"/>
      <c r="AJ54" s="104"/>
      <c r="AK54" s="104"/>
      <c r="AL54" s="104"/>
      <c r="AM54" s="104"/>
      <c r="AN54" s="105">
        <f>SUM(AG54,AT54)</f>
        <v>0</v>
      </c>
      <c r="AO54" s="105"/>
      <c r="AP54" s="105"/>
      <c r="AQ54" s="106" t="s">
        <v>41</v>
      </c>
      <c r="AR54" s="107"/>
      <c r="AS54" s="108">
        <f>ROUND(AS55,2)</f>
        <v>0</v>
      </c>
      <c r="AT54" s="109">
        <f>ROUND(SUM(AV54:AW54),2)</f>
        <v>0</v>
      </c>
      <c r="AU54" s="110">
        <f>ROUND(AU55,5)</f>
        <v>0</v>
      </c>
      <c r="AV54" s="109">
        <f>ROUND(AZ54*L29,2)</f>
        <v>0</v>
      </c>
      <c r="AW54" s="109">
        <f>ROUND(BA54*L30,2)</f>
        <v>0</v>
      </c>
      <c r="AX54" s="109">
        <f>ROUND(BB54*L29,2)</f>
        <v>0</v>
      </c>
      <c r="AY54" s="109">
        <f>ROUND(BC54*L30,2)</f>
        <v>0</v>
      </c>
      <c r="AZ54" s="109">
        <f>ROUND(AZ55,2)</f>
        <v>0</v>
      </c>
      <c r="BA54" s="109">
        <f>ROUND(BA55,2)</f>
        <v>0</v>
      </c>
      <c r="BB54" s="109">
        <f>ROUND(BB55,2)</f>
        <v>0</v>
      </c>
      <c r="BC54" s="109">
        <f>ROUND(BC55,2)</f>
        <v>0</v>
      </c>
      <c r="BD54" s="111">
        <f>ROUND(BD55,2)</f>
        <v>0</v>
      </c>
      <c r="BE54" s="6"/>
      <c r="BS54" s="112" t="s">
        <v>79</v>
      </c>
      <c r="BT54" s="112" t="s">
        <v>80</v>
      </c>
      <c r="BV54" s="112" t="s">
        <v>81</v>
      </c>
      <c r="BW54" s="112" t="s">
        <v>5</v>
      </c>
      <c r="BX54" s="112" t="s">
        <v>82</v>
      </c>
      <c r="CL54" s="112" t="s">
        <v>19</v>
      </c>
    </row>
    <row r="55" s="7" customFormat="1" ht="16.5" customHeight="1">
      <c r="A55" s="113" t="s">
        <v>83</v>
      </c>
      <c r="B55" s="114"/>
      <c r="C55" s="115"/>
      <c r="D55" s="116" t="s">
        <v>14</v>
      </c>
      <c r="E55" s="116"/>
      <c r="F55" s="116"/>
      <c r="G55" s="116"/>
      <c r="H55" s="116"/>
      <c r="I55" s="117"/>
      <c r="J55" s="116" t="s">
        <v>17</v>
      </c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8">
        <f>'05-2025 - Oprava úseku 0-...'!J28</f>
        <v>0</v>
      </c>
      <c r="AH55" s="117"/>
      <c r="AI55" s="117"/>
      <c r="AJ55" s="117"/>
      <c r="AK55" s="117"/>
      <c r="AL55" s="117"/>
      <c r="AM55" s="117"/>
      <c r="AN55" s="118">
        <f>SUM(AG55,AT55)</f>
        <v>0</v>
      </c>
      <c r="AO55" s="117"/>
      <c r="AP55" s="117"/>
      <c r="AQ55" s="119" t="s">
        <v>84</v>
      </c>
      <c r="AR55" s="120"/>
      <c r="AS55" s="121">
        <v>0</v>
      </c>
      <c r="AT55" s="122">
        <f>ROUND(SUM(AV55:AW55),2)</f>
        <v>0</v>
      </c>
      <c r="AU55" s="123">
        <f>'05-2025 - Oprava úseku 0-...'!P85</f>
        <v>0</v>
      </c>
      <c r="AV55" s="122">
        <f>'05-2025 - Oprava úseku 0-...'!J31</f>
        <v>0</v>
      </c>
      <c r="AW55" s="122">
        <f>'05-2025 - Oprava úseku 0-...'!J32</f>
        <v>0</v>
      </c>
      <c r="AX55" s="122">
        <f>'05-2025 - Oprava úseku 0-...'!J33</f>
        <v>0</v>
      </c>
      <c r="AY55" s="122">
        <f>'05-2025 - Oprava úseku 0-...'!J34</f>
        <v>0</v>
      </c>
      <c r="AZ55" s="122">
        <f>'05-2025 - Oprava úseku 0-...'!F31</f>
        <v>0</v>
      </c>
      <c r="BA55" s="122">
        <f>'05-2025 - Oprava úseku 0-...'!F32</f>
        <v>0</v>
      </c>
      <c r="BB55" s="122">
        <f>'05-2025 - Oprava úseku 0-...'!F33</f>
        <v>0</v>
      </c>
      <c r="BC55" s="122">
        <f>'05-2025 - Oprava úseku 0-...'!F34</f>
        <v>0</v>
      </c>
      <c r="BD55" s="124">
        <f>'05-2025 - Oprava úseku 0-...'!F35</f>
        <v>0</v>
      </c>
      <c r="BE55" s="7"/>
      <c r="BT55" s="125" t="s">
        <v>85</v>
      </c>
      <c r="BU55" s="125" t="s">
        <v>86</v>
      </c>
      <c r="BV55" s="125" t="s">
        <v>81</v>
      </c>
      <c r="BW55" s="125" t="s">
        <v>5</v>
      </c>
      <c r="BX55" s="125" t="s">
        <v>82</v>
      </c>
      <c r="CL55" s="125" t="s">
        <v>19</v>
      </c>
    </row>
    <row r="56" s="2" customFormat="1" ht="30" customHeight="1">
      <c r="A56" s="41"/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7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1"/>
      <c r="BD56" s="41"/>
      <c r="BE56" s="41"/>
    </row>
    <row r="57" s="2" customFormat="1" ht="6.96" customHeight="1">
      <c r="A57" s="41"/>
      <c r="B57" s="62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47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1"/>
      <c r="BD57" s="41"/>
      <c r="BE57" s="41"/>
    </row>
  </sheetData>
  <sheetProtection sheet="1" formatColumns="0" formatRows="0" objects="1" scenarios="1" spinCount="100000" saltValue="ApftW/apxMMDIdpPRNI7D+Pm+X6C0OvBoLXjJtoOauocTTjMjJfqDBAUrkI7d9P73ZsIZq5A1fW2dro+Wgb4HQ==" hashValue="bDjRlDudDKXYSmrETZMV4LjhFOnDkydrTc3EJUANVkhgpaTO06NJLGNunh3FK6fdcgYviVTpqSd527PjifIqHA==" algorithmName="SHA-512" password="CC35"/>
  <mergeCells count="42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AR2:BE2"/>
  </mergeCells>
  <hyperlinks>
    <hyperlink ref="A55" location="'05-2025 - Oprava úseku 0-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5</v>
      </c>
    </row>
    <row r="3" s="1" customFormat="1" ht="6.96" customHeight="1">
      <c r="B3" s="126"/>
      <c r="C3" s="127"/>
      <c r="D3" s="127"/>
      <c r="E3" s="127"/>
      <c r="F3" s="127"/>
      <c r="G3" s="127"/>
      <c r="H3" s="127"/>
      <c r="I3" s="127"/>
      <c r="J3" s="127"/>
      <c r="K3" s="127"/>
      <c r="L3" s="22"/>
      <c r="AT3" s="19" t="s">
        <v>87</v>
      </c>
    </row>
    <row r="4" s="1" customFormat="1" ht="24.96" customHeight="1">
      <c r="B4" s="22"/>
      <c r="D4" s="128" t="s">
        <v>88</v>
      </c>
      <c r="L4" s="22"/>
      <c r="M4" s="129" t="s">
        <v>10</v>
      </c>
      <c r="AT4" s="19" t="s">
        <v>4</v>
      </c>
    </row>
    <row r="5" s="1" customFormat="1" ht="6.96" customHeight="1">
      <c r="B5" s="22"/>
      <c r="L5" s="22"/>
    </row>
    <row r="6" s="2" customFormat="1" ht="12" customHeight="1">
      <c r="A6" s="41"/>
      <c r="B6" s="47"/>
      <c r="C6" s="41"/>
      <c r="D6" s="130" t="s">
        <v>16</v>
      </c>
      <c r="E6" s="41"/>
      <c r="F6" s="41"/>
      <c r="G6" s="41"/>
      <c r="H6" s="41"/>
      <c r="I6" s="41"/>
      <c r="J6" s="41"/>
      <c r="K6" s="41"/>
      <c r="L6" s="13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</row>
    <row r="7" s="2" customFormat="1" ht="16.5" customHeight="1">
      <c r="A7" s="41"/>
      <c r="B7" s="47"/>
      <c r="C7" s="41"/>
      <c r="D7" s="41"/>
      <c r="E7" s="132" t="s">
        <v>17</v>
      </c>
      <c r="F7" s="41"/>
      <c r="G7" s="41"/>
      <c r="H7" s="41"/>
      <c r="I7" s="41"/>
      <c r="J7" s="41"/>
      <c r="K7" s="41"/>
      <c r="L7" s="13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</row>
    <row r="8" s="2" customFormat="1">
      <c r="A8" s="41"/>
      <c r="B8" s="47"/>
      <c r="C8" s="41"/>
      <c r="D8" s="41"/>
      <c r="E8" s="41"/>
      <c r="F8" s="41"/>
      <c r="G8" s="41"/>
      <c r="H8" s="41"/>
      <c r="I8" s="41"/>
      <c r="J8" s="41"/>
      <c r="K8" s="41"/>
      <c r="L8" s="13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</row>
    <row r="9" s="2" customFormat="1" ht="12" customHeight="1">
      <c r="A9" s="41"/>
      <c r="B9" s="47"/>
      <c r="C9" s="41"/>
      <c r="D9" s="130" t="s">
        <v>18</v>
      </c>
      <c r="E9" s="41"/>
      <c r="F9" s="133" t="s">
        <v>19</v>
      </c>
      <c r="G9" s="41"/>
      <c r="H9" s="41"/>
      <c r="I9" s="130" t="s">
        <v>20</v>
      </c>
      <c r="J9" s="133" t="s">
        <v>21</v>
      </c>
      <c r="K9" s="41"/>
      <c r="L9" s="13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="2" customFormat="1" ht="12" customHeight="1">
      <c r="A10" s="41"/>
      <c r="B10" s="47"/>
      <c r="C10" s="41"/>
      <c r="D10" s="130" t="s">
        <v>22</v>
      </c>
      <c r="E10" s="41"/>
      <c r="F10" s="133" t="s">
        <v>23</v>
      </c>
      <c r="G10" s="41"/>
      <c r="H10" s="41"/>
      <c r="I10" s="130" t="s">
        <v>24</v>
      </c>
      <c r="J10" s="134" t="str">
        <f>'Rekapitulace zakázky'!AN8</f>
        <v>10. 6. 2025</v>
      </c>
      <c r="K10" s="41"/>
      <c r="L10" s="13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="2" customFormat="1" ht="21.84" customHeight="1">
      <c r="A11" s="41"/>
      <c r="B11" s="47"/>
      <c r="C11" s="41"/>
      <c r="D11" s="135" t="s">
        <v>26</v>
      </c>
      <c r="E11" s="41"/>
      <c r="F11" s="136" t="s">
        <v>27</v>
      </c>
      <c r="G11" s="41"/>
      <c r="H11" s="41"/>
      <c r="I11" s="135" t="s">
        <v>28</v>
      </c>
      <c r="J11" s="136" t="s">
        <v>29</v>
      </c>
      <c r="K11" s="41"/>
      <c r="L11" s="13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 ht="12" customHeight="1">
      <c r="A12" s="41"/>
      <c r="B12" s="47"/>
      <c r="C12" s="41"/>
      <c r="D12" s="130" t="s">
        <v>30</v>
      </c>
      <c r="E12" s="41"/>
      <c r="F12" s="41"/>
      <c r="G12" s="41"/>
      <c r="H12" s="41"/>
      <c r="I12" s="130" t="s">
        <v>31</v>
      </c>
      <c r="J12" s="133" t="s">
        <v>32</v>
      </c>
      <c r="K12" s="41"/>
      <c r="L12" s="13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8" customHeight="1">
      <c r="A13" s="41"/>
      <c r="B13" s="47"/>
      <c r="C13" s="41"/>
      <c r="D13" s="41"/>
      <c r="E13" s="133" t="s">
        <v>33</v>
      </c>
      <c r="F13" s="41"/>
      <c r="G13" s="41"/>
      <c r="H13" s="41"/>
      <c r="I13" s="130" t="s">
        <v>34</v>
      </c>
      <c r="J13" s="133" t="s">
        <v>35</v>
      </c>
      <c r="K13" s="41"/>
      <c r="L13" s="13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6.96" customHeight="1">
      <c r="A14" s="41"/>
      <c r="B14" s="47"/>
      <c r="C14" s="41"/>
      <c r="D14" s="41"/>
      <c r="E14" s="41"/>
      <c r="F14" s="41"/>
      <c r="G14" s="41"/>
      <c r="H14" s="41"/>
      <c r="I14" s="41"/>
      <c r="J14" s="41"/>
      <c r="K14" s="41"/>
      <c r="L14" s="13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2" customHeight="1">
      <c r="A15" s="41"/>
      <c r="B15" s="47"/>
      <c r="C15" s="41"/>
      <c r="D15" s="130" t="s">
        <v>36</v>
      </c>
      <c r="E15" s="41"/>
      <c r="F15" s="41"/>
      <c r="G15" s="41"/>
      <c r="H15" s="41"/>
      <c r="I15" s="130" t="s">
        <v>31</v>
      </c>
      <c r="J15" s="35" t="str">
        <f>'Rekapitulace zakázky'!AN13</f>
        <v>Vyplň údaj</v>
      </c>
      <c r="K15" s="41"/>
      <c r="L15" s="13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18" customHeight="1">
      <c r="A16" s="41"/>
      <c r="B16" s="47"/>
      <c r="C16" s="41"/>
      <c r="D16" s="41"/>
      <c r="E16" s="35" t="str">
        <f>'Rekapitulace zakázky'!E14</f>
        <v>Vyplň údaj</v>
      </c>
      <c r="F16" s="133"/>
      <c r="G16" s="133"/>
      <c r="H16" s="133"/>
      <c r="I16" s="130" t="s">
        <v>34</v>
      </c>
      <c r="J16" s="35" t="str">
        <f>'Rekapitulace zakázky'!AN14</f>
        <v>Vyplň údaj</v>
      </c>
      <c r="K16" s="41"/>
      <c r="L16" s="13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6.96" customHeight="1">
      <c r="A17" s="41"/>
      <c r="B17" s="47"/>
      <c r="C17" s="41"/>
      <c r="D17" s="41"/>
      <c r="E17" s="41"/>
      <c r="F17" s="41"/>
      <c r="G17" s="41"/>
      <c r="H17" s="41"/>
      <c r="I17" s="41"/>
      <c r="J17" s="41"/>
      <c r="K17" s="41"/>
      <c r="L17" s="13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12" customHeight="1">
      <c r="A18" s="41"/>
      <c r="B18" s="47"/>
      <c r="C18" s="41"/>
      <c r="D18" s="130" t="s">
        <v>38</v>
      </c>
      <c r="E18" s="41"/>
      <c r="F18" s="41"/>
      <c r="G18" s="41"/>
      <c r="H18" s="41"/>
      <c r="I18" s="130" t="s">
        <v>31</v>
      </c>
      <c r="J18" s="133" t="s">
        <v>39</v>
      </c>
      <c r="K18" s="41"/>
      <c r="L18" s="13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18" customHeight="1">
      <c r="A19" s="41"/>
      <c r="B19" s="47"/>
      <c r="C19" s="41"/>
      <c r="D19" s="41"/>
      <c r="E19" s="133" t="s">
        <v>40</v>
      </c>
      <c r="F19" s="41"/>
      <c r="G19" s="41"/>
      <c r="H19" s="41"/>
      <c r="I19" s="130" t="s">
        <v>34</v>
      </c>
      <c r="J19" s="133" t="s">
        <v>41</v>
      </c>
      <c r="K19" s="41"/>
      <c r="L19" s="13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6.96" customHeight="1">
      <c r="A20" s="41"/>
      <c r="B20" s="47"/>
      <c r="C20" s="41"/>
      <c r="D20" s="41"/>
      <c r="E20" s="41"/>
      <c r="F20" s="41"/>
      <c r="G20" s="41"/>
      <c r="H20" s="41"/>
      <c r="I20" s="41"/>
      <c r="J20" s="41"/>
      <c r="K20" s="41"/>
      <c r="L20" s="13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12" customHeight="1">
      <c r="A21" s="41"/>
      <c r="B21" s="47"/>
      <c r="C21" s="41"/>
      <c r="D21" s="130" t="s">
        <v>43</v>
      </c>
      <c r="E21" s="41"/>
      <c r="F21" s="41"/>
      <c r="G21" s="41"/>
      <c r="H21" s="41"/>
      <c r="I21" s="130" t="s">
        <v>31</v>
      </c>
      <c r="J21" s="133" t="s">
        <v>39</v>
      </c>
      <c r="K21" s="41"/>
      <c r="L21" s="13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18" customHeight="1">
      <c r="A22" s="41"/>
      <c r="B22" s="47"/>
      <c r="C22" s="41"/>
      <c r="D22" s="41"/>
      <c r="E22" s="133" t="s">
        <v>40</v>
      </c>
      <c r="F22" s="41"/>
      <c r="G22" s="41"/>
      <c r="H22" s="41"/>
      <c r="I22" s="130" t="s">
        <v>34</v>
      </c>
      <c r="J22" s="133" t="s">
        <v>41</v>
      </c>
      <c r="K22" s="41"/>
      <c r="L22" s="13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6.96" customHeight="1">
      <c r="A23" s="41"/>
      <c r="B23" s="47"/>
      <c r="C23" s="41"/>
      <c r="D23" s="41"/>
      <c r="E23" s="41"/>
      <c r="F23" s="41"/>
      <c r="G23" s="41"/>
      <c r="H23" s="41"/>
      <c r="I23" s="41"/>
      <c r="J23" s="41"/>
      <c r="K23" s="41"/>
      <c r="L23" s="13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12" customHeight="1">
      <c r="A24" s="41"/>
      <c r="B24" s="47"/>
      <c r="C24" s="41"/>
      <c r="D24" s="130" t="s">
        <v>44</v>
      </c>
      <c r="E24" s="41"/>
      <c r="F24" s="41"/>
      <c r="G24" s="41"/>
      <c r="H24" s="41"/>
      <c r="I24" s="41"/>
      <c r="J24" s="41"/>
      <c r="K24" s="41"/>
      <c r="L24" s="13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8" customFormat="1" ht="47.25" customHeight="1">
      <c r="A25" s="137"/>
      <c r="B25" s="138"/>
      <c r="C25" s="137"/>
      <c r="D25" s="137"/>
      <c r="E25" s="139" t="s">
        <v>45</v>
      </c>
      <c r="F25" s="139"/>
      <c r="G25" s="139"/>
      <c r="H25" s="139"/>
      <c r="I25" s="137"/>
      <c r="J25" s="137"/>
      <c r="K25" s="137"/>
      <c r="L25" s="140"/>
      <c r="S25" s="137"/>
      <c r="T25" s="137"/>
      <c r="U25" s="137"/>
      <c r="V25" s="137"/>
      <c r="W25" s="137"/>
      <c r="X25" s="137"/>
      <c r="Y25" s="137"/>
      <c r="Z25" s="137"/>
      <c r="AA25" s="137"/>
      <c r="AB25" s="137"/>
      <c r="AC25" s="137"/>
      <c r="AD25" s="137"/>
      <c r="AE25" s="137"/>
    </row>
    <row r="26" s="2" customFormat="1" ht="6.96" customHeight="1">
      <c r="A26" s="41"/>
      <c r="B26" s="47"/>
      <c r="C26" s="41"/>
      <c r="D26" s="41"/>
      <c r="E26" s="41"/>
      <c r="F26" s="41"/>
      <c r="G26" s="41"/>
      <c r="H26" s="41"/>
      <c r="I26" s="41"/>
      <c r="J26" s="41"/>
      <c r="K26" s="41"/>
      <c r="L26" s="13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2" customFormat="1" ht="6.96" customHeight="1">
      <c r="A27" s="41"/>
      <c r="B27" s="47"/>
      <c r="C27" s="41"/>
      <c r="D27" s="141"/>
      <c r="E27" s="141"/>
      <c r="F27" s="141"/>
      <c r="G27" s="141"/>
      <c r="H27" s="141"/>
      <c r="I27" s="141"/>
      <c r="J27" s="141"/>
      <c r="K27" s="141"/>
      <c r="L27" s="13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</row>
    <row r="28" s="2" customFormat="1" ht="25.44" customHeight="1">
      <c r="A28" s="41"/>
      <c r="B28" s="47"/>
      <c r="C28" s="41"/>
      <c r="D28" s="142" t="s">
        <v>46</v>
      </c>
      <c r="E28" s="41"/>
      <c r="F28" s="41"/>
      <c r="G28" s="41"/>
      <c r="H28" s="41"/>
      <c r="I28" s="41"/>
      <c r="J28" s="143">
        <f>ROUND(J85, 2)</f>
        <v>0</v>
      </c>
      <c r="K28" s="41"/>
      <c r="L28" s="13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2" customFormat="1" ht="6.96" customHeight="1">
      <c r="A29" s="41"/>
      <c r="B29" s="47"/>
      <c r="C29" s="41"/>
      <c r="D29" s="141"/>
      <c r="E29" s="141"/>
      <c r="F29" s="141"/>
      <c r="G29" s="141"/>
      <c r="H29" s="141"/>
      <c r="I29" s="141"/>
      <c r="J29" s="141"/>
      <c r="K29" s="141"/>
      <c r="L29" s="13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="2" customFormat="1" ht="14.4" customHeight="1">
      <c r="A30" s="41"/>
      <c r="B30" s="47"/>
      <c r="C30" s="41"/>
      <c r="D30" s="41"/>
      <c r="E30" s="41"/>
      <c r="F30" s="144" t="s">
        <v>48</v>
      </c>
      <c r="G30" s="41"/>
      <c r="H30" s="41"/>
      <c r="I30" s="144" t="s">
        <v>47</v>
      </c>
      <c r="J30" s="144" t="s">
        <v>49</v>
      </c>
      <c r="K30" s="41"/>
      <c r="L30" s="13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14.4" customHeight="1">
      <c r="A31" s="41"/>
      <c r="B31" s="47"/>
      <c r="C31" s="41"/>
      <c r="D31" s="145" t="s">
        <v>50</v>
      </c>
      <c r="E31" s="130" t="s">
        <v>51</v>
      </c>
      <c r="F31" s="146">
        <f>ROUND((SUM(BE85:BE327)),  2)</f>
        <v>0</v>
      </c>
      <c r="G31" s="41"/>
      <c r="H31" s="41"/>
      <c r="I31" s="147">
        <v>0.20999999999999999</v>
      </c>
      <c r="J31" s="146">
        <f>ROUND(((SUM(BE85:BE327))*I31),  2)</f>
        <v>0</v>
      </c>
      <c r="K31" s="41"/>
      <c r="L31" s="13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14.4" customHeight="1">
      <c r="A32" s="41"/>
      <c r="B32" s="47"/>
      <c r="C32" s="41"/>
      <c r="D32" s="41"/>
      <c r="E32" s="130" t="s">
        <v>52</v>
      </c>
      <c r="F32" s="146">
        <f>ROUND((SUM(BF85:BF327)),  2)</f>
        <v>0</v>
      </c>
      <c r="G32" s="41"/>
      <c r="H32" s="41"/>
      <c r="I32" s="147">
        <v>0.12</v>
      </c>
      <c r="J32" s="146">
        <f>ROUND(((SUM(BF85:BF327))*I32),  2)</f>
        <v>0</v>
      </c>
      <c r="K32" s="41"/>
      <c r="L32" s="13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hidden="1" s="2" customFormat="1" ht="14.4" customHeight="1">
      <c r="A33" s="41"/>
      <c r="B33" s="47"/>
      <c r="C33" s="41"/>
      <c r="D33" s="41"/>
      <c r="E33" s="130" t="s">
        <v>53</v>
      </c>
      <c r="F33" s="146">
        <f>ROUND((SUM(BG85:BG327)),  2)</f>
        <v>0</v>
      </c>
      <c r="G33" s="41"/>
      <c r="H33" s="41"/>
      <c r="I33" s="147">
        <v>0.20999999999999999</v>
      </c>
      <c r="J33" s="146">
        <f>0</f>
        <v>0</v>
      </c>
      <c r="K33" s="41"/>
      <c r="L33" s="13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hidden="1" s="2" customFormat="1" ht="14.4" customHeight="1">
      <c r="A34" s="41"/>
      <c r="B34" s="47"/>
      <c r="C34" s="41"/>
      <c r="D34" s="41"/>
      <c r="E34" s="130" t="s">
        <v>54</v>
      </c>
      <c r="F34" s="146">
        <f>ROUND((SUM(BH85:BH327)),  2)</f>
        <v>0</v>
      </c>
      <c r="G34" s="41"/>
      <c r="H34" s="41"/>
      <c r="I34" s="147">
        <v>0.12</v>
      </c>
      <c r="J34" s="146">
        <f>0</f>
        <v>0</v>
      </c>
      <c r="K34" s="41"/>
      <c r="L34" s="13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hidden="1" s="2" customFormat="1" ht="14.4" customHeight="1">
      <c r="A35" s="41"/>
      <c r="B35" s="47"/>
      <c r="C35" s="41"/>
      <c r="D35" s="41"/>
      <c r="E35" s="130" t="s">
        <v>55</v>
      </c>
      <c r="F35" s="146">
        <f>ROUND((SUM(BI85:BI327)),  2)</f>
        <v>0</v>
      </c>
      <c r="G35" s="41"/>
      <c r="H35" s="41"/>
      <c r="I35" s="147">
        <v>0</v>
      </c>
      <c r="J35" s="146">
        <f>0</f>
        <v>0</v>
      </c>
      <c r="K35" s="41"/>
      <c r="L35" s="13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s="2" customFormat="1" ht="6.96" customHeight="1">
      <c r="A36" s="41"/>
      <c r="B36" s="47"/>
      <c r="C36" s="41"/>
      <c r="D36" s="41"/>
      <c r="E36" s="41"/>
      <c r="F36" s="41"/>
      <c r="G36" s="41"/>
      <c r="H36" s="41"/>
      <c r="I36" s="41"/>
      <c r="J36" s="41"/>
      <c r="K36" s="41"/>
      <c r="L36" s="13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s="2" customFormat="1" ht="25.44" customHeight="1">
      <c r="A37" s="41"/>
      <c r="B37" s="47"/>
      <c r="C37" s="148"/>
      <c r="D37" s="149" t="s">
        <v>56</v>
      </c>
      <c r="E37" s="150"/>
      <c r="F37" s="150"/>
      <c r="G37" s="151" t="s">
        <v>57</v>
      </c>
      <c r="H37" s="152" t="s">
        <v>58</v>
      </c>
      <c r="I37" s="150"/>
      <c r="J37" s="153">
        <f>SUM(J28:J35)</f>
        <v>0</v>
      </c>
      <c r="K37" s="154"/>
      <c r="L37" s="13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="2" customFormat="1" ht="14.4" customHeight="1">
      <c r="A38" s="41"/>
      <c r="B38" s="155"/>
      <c r="C38" s="156"/>
      <c r="D38" s="156"/>
      <c r="E38" s="156"/>
      <c r="F38" s="156"/>
      <c r="G38" s="156"/>
      <c r="H38" s="156"/>
      <c r="I38" s="156"/>
      <c r="J38" s="156"/>
      <c r="K38" s="156"/>
      <c r="L38" s="13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42" s="2" customFormat="1" ht="6.96" customHeight="1">
      <c r="A42" s="41"/>
      <c r="B42" s="157"/>
      <c r="C42" s="158"/>
      <c r="D42" s="158"/>
      <c r="E42" s="158"/>
      <c r="F42" s="158"/>
      <c r="G42" s="158"/>
      <c r="H42" s="158"/>
      <c r="I42" s="158"/>
      <c r="J42" s="158"/>
      <c r="K42" s="158"/>
      <c r="L42" s="13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</row>
    <row r="43" s="2" customFormat="1" ht="24.96" customHeight="1">
      <c r="A43" s="41"/>
      <c r="B43" s="42"/>
      <c r="C43" s="25" t="s">
        <v>89</v>
      </c>
      <c r="D43" s="43"/>
      <c r="E43" s="43"/>
      <c r="F43" s="43"/>
      <c r="G43" s="43"/>
      <c r="H43" s="43"/>
      <c r="I43" s="43"/>
      <c r="J43" s="43"/>
      <c r="K43" s="43"/>
      <c r="L43" s="13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</row>
    <row r="44" s="2" customFormat="1" ht="6.96" customHeight="1">
      <c r="A44" s="41"/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13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5" s="2" customFormat="1" ht="12" customHeight="1">
      <c r="A45" s="41"/>
      <c r="B45" s="42"/>
      <c r="C45" s="34" t="s">
        <v>16</v>
      </c>
      <c r="D45" s="43"/>
      <c r="E45" s="43"/>
      <c r="F45" s="43"/>
      <c r="G45" s="43"/>
      <c r="H45" s="43"/>
      <c r="I45" s="43"/>
      <c r="J45" s="43"/>
      <c r="K45" s="43"/>
      <c r="L45" s="13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</row>
    <row r="46" s="2" customFormat="1" ht="16.5" customHeight="1">
      <c r="A46" s="41"/>
      <c r="B46" s="42"/>
      <c r="C46" s="43"/>
      <c r="D46" s="43"/>
      <c r="E46" s="72" t="str">
        <f>E7</f>
        <v>Oprava úseku 0-0,09km komunikace</v>
      </c>
      <c r="F46" s="43"/>
      <c r="G46" s="43"/>
      <c r="H46" s="43"/>
      <c r="I46" s="43"/>
      <c r="J46" s="43"/>
      <c r="K46" s="43"/>
      <c r="L46" s="13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6.96" customHeight="1">
      <c r="A47" s="41"/>
      <c r="B47" s="42"/>
      <c r="C47" s="43"/>
      <c r="D47" s="43"/>
      <c r="E47" s="43"/>
      <c r="F47" s="43"/>
      <c r="G47" s="43"/>
      <c r="H47" s="43"/>
      <c r="I47" s="43"/>
      <c r="J47" s="43"/>
      <c r="K47" s="43"/>
      <c r="L47" s="13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12" customHeight="1">
      <c r="A48" s="41"/>
      <c r="B48" s="42"/>
      <c r="C48" s="34" t="s">
        <v>22</v>
      </c>
      <c r="D48" s="43"/>
      <c r="E48" s="43"/>
      <c r="F48" s="29" t="str">
        <f>F10</f>
        <v>v ul. Hroznětínská, Ostrov</v>
      </c>
      <c r="G48" s="43"/>
      <c r="H48" s="43"/>
      <c r="I48" s="34" t="s">
        <v>24</v>
      </c>
      <c r="J48" s="75" t="str">
        <f>IF(J10="","",J10)</f>
        <v>10. 6. 2025</v>
      </c>
      <c r="K48" s="43"/>
      <c r="L48" s="13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6.96" customHeight="1">
      <c r="A49" s="41"/>
      <c r="B49" s="42"/>
      <c r="C49" s="43"/>
      <c r="D49" s="43"/>
      <c r="E49" s="43"/>
      <c r="F49" s="43"/>
      <c r="G49" s="43"/>
      <c r="H49" s="43"/>
      <c r="I49" s="43"/>
      <c r="J49" s="43"/>
      <c r="K49" s="43"/>
      <c r="L49" s="13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40.05" customHeight="1">
      <c r="A50" s="41"/>
      <c r="B50" s="42"/>
      <c r="C50" s="34" t="s">
        <v>30</v>
      </c>
      <c r="D50" s="43"/>
      <c r="E50" s="43"/>
      <c r="F50" s="29" t="str">
        <f>E13</f>
        <v xml:space="preserve">Město Ostrov, OMIS, Jáchymovská 1  36301 Ostrov </v>
      </c>
      <c r="G50" s="43"/>
      <c r="H50" s="43"/>
      <c r="I50" s="34" t="s">
        <v>38</v>
      </c>
      <c r="J50" s="39" t="str">
        <f>E19</f>
        <v>Ing. Milan Snopek, Švabinského 1729, 35601 Sokolov</v>
      </c>
      <c r="K50" s="43"/>
      <c r="L50" s="13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2" customFormat="1" ht="40.05" customHeight="1">
      <c r="A51" s="41"/>
      <c r="B51" s="42"/>
      <c r="C51" s="34" t="s">
        <v>36</v>
      </c>
      <c r="D51" s="43"/>
      <c r="E51" s="43"/>
      <c r="F51" s="29" t="str">
        <f>IF(E16="","",E16)</f>
        <v>Vyplň údaj</v>
      </c>
      <c r="G51" s="43"/>
      <c r="H51" s="43"/>
      <c r="I51" s="34" t="s">
        <v>43</v>
      </c>
      <c r="J51" s="39" t="str">
        <f>E22</f>
        <v>Ing. Milan Snopek, Švabinského 1729, 35601 Sokolov</v>
      </c>
      <c r="K51" s="43"/>
      <c r="L51" s="13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="2" customFormat="1" ht="10.32" customHeight="1">
      <c r="A52" s="41"/>
      <c r="B52" s="42"/>
      <c r="C52" s="43"/>
      <c r="D52" s="43"/>
      <c r="E52" s="43"/>
      <c r="F52" s="43"/>
      <c r="G52" s="43"/>
      <c r="H52" s="43"/>
      <c r="I52" s="43"/>
      <c r="J52" s="43"/>
      <c r="K52" s="43"/>
      <c r="L52" s="13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29.28" customHeight="1">
      <c r="A53" s="41"/>
      <c r="B53" s="42"/>
      <c r="C53" s="159" t="s">
        <v>90</v>
      </c>
      <c r="D53" s="160"/>
      <c r="E53" s="160"/>
      <c r="F53" s="160"/>
      <c r="G53" s="160"/>
      <c r="H53" s="160"/>
      <c r="I53" s="160"/>
      <c r="J53" s="161" t="s">
        <v>91</v>
      </c>
      <c r="K53" s="160"/>
      <c r="L53" s="13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10.32" customHeight="1">
      <c r="A54" s="41"/>
      <c r="B54" s="42"/>
      <c r="C54" s="43"/>
      <c r="D54" s="43"/>
      <c r="E54" s="43"/>
      <c r="F54" s="43"/>
      <c r="G54" s="43"/>
      <c r="H54" s="43"/>
      <c r="I54" s="43"/>
      <c r="J54" s="43"/>
      <c r="K54" s="43"/>
      <c r="L54" s="13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22.8" customHeight="1">
      <c r="A55" s="41"/>
      <c r="B55" s="42"/>
      <c r="C55" s="162" t="s">
        <v>78</v>
      </c>
      <c r="D55" s="43"/>
      <c r="E55" s="43"/>
      <c r="F55" s="43"/>
      <c r="G55" s="43"/>
      <c r="H55" s="43"/>
      <c r="I55" s="43"/>
      <c r="J55" s="105">
        <f>J85</f>
        <v>0</v>
      </c>
      <c r="K55" s="43"/>
      <c r="L55" s="13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U55" s="19" t="s">
        <v>92</v>
      </c>
    </row>
    <row r="56" s="9" customFormat="1" ht="24.96" customHeight="1">
      <c r="A56" s="9"/>
      <c r="B56" s="163"/>
      <c r="C56" s="164"/>
      <c r="D56" s="165" t="s">
        <v>93</v>
      </c>
      <c r="E56" s="166"/>
      <c r="F56" s="166"/>
      <c r="G56" s="166"/>
      <c r="H56" s="166"/>
      <c r="I56" s="166"/>
      <c r="J56" s="167">
        <f>J86</f>
        <v>0</v>
      </c>
      <c r="K56" s="164"/>
      <c r="L56" s="168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</row>
    <row r="57" s="10" customFormat="1" ht="19.92" customHeight="1">
      <c r="A57" s="10"/>
      <c r="B57" s="169"/>
      <c r="C57" s="170"/>
      <c r="D57" s="171" t="s">
        <v>94</v>
      </c>
      <c r="E57" s="172"/>
      <c r="F57" s="172"/>
      <c r="G57" s="172"/>
      <c r="H57" s="172"/>
      <c r="I57" s="172"/>
      <c r="J57" s="173">
        <f>J87</f>
        <v>0</v>
      </c>
      <c r="K57" s="170"/>
      <c r="L57" s="174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</row>
    <row r="58" s="10" customFormat="1" ht="19.92" customHeight="1">
      <c r="A58" s="10"/>
      <c r="B58" s="169"/>
      <c r="C58" s="170"/>
      <c r="D58" s="171" t="s">
        <v>95</v>
      </c>
      <c r="E58" s="172"/>
      <c r="F58" s="172"/>
      <c r="G58" s="172"/>
      <c r="H58" s="172"/>
      <c r="I58" s="172"/>
      <c r="J58" s="173">
        <f>J119</f>
        <v>0</v>
      </c>
      <c r="K58" s="170"/>
      <c r="L58" s="174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</row>
    <row r="59" s="10" customFormat="1" ht="19.92" customHeight="1">
      <c r="A59" s="10"/>
      <c r="B59" s="169"/>
      <c r="C59" s="170"/>
      <c r="D59" s="171" t="s">
        <v>96</v>
      </c>
      <c r="E59" s="172"/>
      <c r="F59" s="172"/>
      <c r="G59" s="172"/>
      <c r="H59" s="172"/>
      <c r="I59" s="172"/>
      <c r="J59" s="173">
        <f>J149</f>
        <v>0</v>
      </c>
      <c r="K59" s="170"/>
      <c r="L59" s="174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</row>
    <row r="60" s="10" customFormat="1" ht="19.92" customHeight="1">
      <c r="A60" s="10"/>
      <c r="B60" s="169"/>
      <c r="C60" s="170"/>
      <c r="D60" s="171" t="s">
        <v>97</v>
      </c>
      <c r="E60" s="172"/>
      <c r="F60" s="172"/>
      <c r="G60" s="172"/>
      <c r="H60" s="172"/>
      <c r="I60" s="172"/>
      <c r="J60" s="173">
        <f>J161</f>
        <v>0</v>
      </c>
      <c r="K60" s="170"/>
      <c r="L60" s="174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</row>
    <row r="61" s="10" customFormat="1" ht="19.92" customHeight="1">
      <c r="A61" s="10"/>
      <c r="B61" s="169"/>
      <c r="C61" s="170"/>
      <c r="D61" s="171" t="s">
        <v>98</v>
      </c>
      <c r="E61" s="172"/>
      <c r="F61" s="172"/>
      <c r="G61" s="172"/>
      <c r="H61" s="172"/>
      <c r="I61" s="172"/>
      <c r="J61" s="173">
        <f>J260</f>
        <v>0</v>
      </c>
      <c r="K61" s="170"/>
      <c r="L61" s="174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69"/>
      <c r="C62" s="170"/>
      <c r="D62" s="171" t="s">
        <v>99</v>
      </c>
      <c r="E62" s="172"/>
      <c r="F62" s="172"/>
      <c r="G62" s="172"/>
      <c r="H62" s="172"/>
      <c r="I62" s="172"/>
      <c r="J62" s="173">
        <f>J281</f>
        <v>0</v>
      </c>
      <c r="K62" s="170"/>
      <c r="L62" s="174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9" customFormat="1" ht="24.96" customHeight="1">
      <c r="A63" s="9"/>
      <c r="B63" s="163"/>
      <c r="C63" s="164"/>
      <c r="D63" s="165" t="s">
        <v>100</v>
      </c>
      <c r="E63" s="166"/>
      <c r="F63" s="166"/>
      <c r="G63" s="166"/>
      <c r="H63" s="166"/>
      <c r="I63" s="166"/>
      <c r="J63" s="167">
        <f>J293</f>
        <v>0</v>
      </c>
      <c r="K63" s="164"/>
      <c r="L63" s="168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="10" customFormat="1" ht="19.92" customHeight="1">
      <c r="A64" s="10"/>
      <c r="B64" s="169"/>
      <c r="C64" s="170"/>
      <c r="D64" s="171" t="s">
        <v>101</v>
      </c>
      <c r="E64" s="172"/>
      <c r="F64" s="172"/>
      <c r="G64" s="172"/>
      <c r="H64" s="172"/>
      <c r="I64" s="172"/>
      <c r="J64" s="173">
        <f>J294</f>
        <v>0</v>
      </c>
      <c r="K64" s="170"/>
      <c r="L64" s="174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69"/>
      <c r="C65" s="170"/>
      <c r="D65" s="171" t="s">
        <v>102</v>
      </c>
      <c r="E65" s="172"/>
      <c r="F65" s="172"/>
      <c r="G65" s="172"/>
      <c r="H65" s="172"/>
      <c r="I65" s="172"/>
      <c r="J65" s="173">
        <f>J301</f>
        <v>0</v>
      </c>
      <c r="K65" s="170"/>
      <c r="L65" s="174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69"/>
      <c r="C66" s="170"/>
      <c r="D66" s="171" t="s">
        <v>103</v>
      </c>
      <c r="E66" s="172"/>
      <c r="F66" s="172"/>
      <c r="G66" s="172"/>
      <c r="H66" s="172"/>
      <c r="I66" s="172"/>
      <c r="J66" s="173">
        <f>J311</f>
        <v>0</v>
      </c>
      <c r="K66" s="170"/>
      <c r="L66" s="174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69"/>
      <c r="C67" s="170"/>
      <c r="D67" s="171" t="s">
        <v>104</v>
      </c>
      <c r="E67" s="172"/>
      <c r="F67" s="172"/>
      <c r="G67" s="172"/>
      <c r="H67" s="172"/>
      <c r="I67" s="172"/>
      <c r="J67" s="173">
        <f>J315</f>
        <v>0</v>
      </c>
      <c r="K67" s="170"/>
      <c r="L67" s="174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2" customFormat="1" ht="21.84" customHeight="1">
      <c r="A68" s="41"/>
      <c r="B68" s="42"/>
      <c r="C68" s="43"/>
      <c r="D68" s="43"/>
      <c r="E68" s="43"/>
      <c r="F68" s="43"/>
      <c r="G68" s="43"/>
      <c r="H68" s="43"/>
      <c r="I68" s="43"/>
      <c r="J68" s="43"/>
      <c r="K68" s="43"/>
      <c r="L68" s="13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</row>
    <row r="69" s="2" customFormat="1" ht="6.96" customHeight="1">
      <c r="A69" s="41"/>
      <c r="B69" s="62"/>
      <c r="C69" s="63"/>
      <c r="D69" s="63"/>
      <c r="E69" s="63"/>
      <c r="F69" s="63"/>
      <c r="G69" s="63"/>
      <c r="H69" s="63"/>
      <c r="I69" s="63"/>
      <c r="J69" s="63"/>
      <c r="K69" s="63"/>
      <c r="L69" s="13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</row>
    <row r="73" s="2" customFormat="1" ht="6.96" customHeight="1">
      <c r="A73" s="41"/>
      <c r="B73" s="64"/>
      <c r="C73" s="65"/>
      <c r="D73" s="65"/>
      <c r="E73" s="65"/>
      <c r="F73" s="65"/>
      <c r="G73" s="65"/>
      <c r="H73" s="65"/>
      <c r="I73" s="65"/>
      <c r="J73" s="65"/>
      <c r="K73" s="65"/>
      <c r="L73" s="13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</row>
    <row r="74" s="2" customFormat="1" ht="24.96" customHeight="1">
      <c r="A74" s="41"/>
      <c r="B74" s="42"/>
      <c r="C74" s="25" t="s">
        <v>105</v>
      </c>
      <c r="D74" s="43"/>
      <c r="E74" s="43"/>
      <c r="F74" s="43"/>
      <c r="G74" s="43"/>
      <c r="H74" s="43"/>
      <c r="I74" s="43"/>
      <c r="J74" s="43"/>
      <c r="K74" s="43"/>
      <c r="L74" s="13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</row>
    <row r="75" s="2" customFormat="1" ht="6.96" customHeight="1">
      <c r="A75" s="41"/>
      <c r="B75" s="42"/>
      <c r="C75" s="43"/>
      <c r="D75" s="43"/>
      <c r="E75" s="43"/>
      <c r="F75" s="43"/>
      <c r="G75" s="43"/>
      <c r="H75" s="43"/>
      <c r="I75" s="43"/>
      <c r="J75" s="43"/>
      <c r="K75" s="43"/>
      <c r="L75" s="13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</row>
    <row r="76" s="2" customFormat="1" ht="12" customHeight="1">
      <c r="A76" s="41"/>
      <c r="B76" s="42"/>
      <c r="C76" s="34" t="s">
        <v>16</v>
      </c>
      <c r="D76" s="43"/>
      <c r="E76" s="43"/>
      <c r="F76" s="43"/>
      <c r="G76" s="43"/>
      <c r="H76" s="43"/>
      <c r="I76" s="43"/>
      <c r="J76" s="43"/>
      <c r="K76" s="43"/>
      <c r="L76" s="13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</row>
    <row r="77" s="2" customFormat="1" ht="16.5" customHeight="1">
      <c r="A77" s="41"/>
      <c r="B77" s="42"/>
      <c r="C77" s="43"/>
      <c r="D77" s="43"/>
      <c r="E77" s="72" t="str">
        <f>E7</f>
        <v>Oprava úseku 0-0,09km komunikace</v>
      </c>
      <c r="F77" s="43"/>
      <c r="G77" s="43"/>
      <c r="H77" s="43"/>
      <c r="I77" s="43"/>
      <c r="J77" s="43"/>
      <c r="K77" s="43"/>
      <c r="L77" s="13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</row>
    <row r="78" s="2" customFormat="1" ht="6.96" customHeight="1">
      <c r="A78" s="41"/>
      <c r="B78" s="42"/>
      <c r="C78" s="43"/>
      <c r="D78" s="43"/>
      <c r="E78" s="43"/>
      <c r="F78" s="43"/>
      <c r="G78" s="43"/>
      <c r="H78" s="43"/>
      <c r="I78" s="43"/>
      <c r="J78" s="43"/>
      <c r="K78" s="43"/>
      <c r="L78" s="13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</row>
    <row r="79" s="2" customFormat="1" ht="12" customHeight="1">
      <c r="A79" s="41"/>
      <c r="B79" s="42"/>
      <c r="C79" s="34" t="s">
        <v>22</v>
      </c>
      <c r="D79" s="43"/>
      <c r="E79" s="43"/>
      <c r="F79" s="29" t="str">
        <f>F10</f>
        <v>v ul. Hroznětínská, Ostrov</v>
      </c>
      <c r="G79" s="43"/>
      <c r="H79" s="43"/>
      <c r="I79" s="34" t="s">
        <v>24</v>
      </c>
      <c r="J79" s="75" t="str">
        <f>IF(J10="","",J10)</f>
        <v>10. 6. 2025</v>
      </c>
      <c r="K79" s="43"/>
      <c r="L79" s="13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</row>
    <row r="80" s="2" customFormat="1" ht="6.96" customHeight="1">
      <c r="A80" s="41"/>
      <c r="B80" s="42"/>
      <c r="C80" s="43"/>
      <c r="D80" s="43"/>
      <c r="E80" s="43"/>
      <c r="F80" s="43"/>
      <c r="G80" s="43"/>
      <c r="H80" s="43"/>
      <c r="I80" s="43"/>
      <c r="J80" s="43"/>
      <c r="K80" s="43"/>
      <c r="L80" s="13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</row>
    <row r="81" s="2" customFormat="1" ht="40.05" customHeight="1">
      <c r="A81" s="41"/>
      <c r="B81" s="42"/>
      <c r="C81" s="34" t="s">
        <v>30</v>
      </c>
      <c r="D81" s="43"/>
      <c r="E81" s="43"/>
      <c r="F81" s="29" t="str">
        <f>E13</f>
        <v xml:space="preserve">Město Ostrov, OMIS, Jáchymovská 1  36301 Ostrov </v>
      </c>
      <c r="G81" s="43"/>
      <c r="H81" s="43"/>
      <c r="I81" s="34" t="s">
        <v>38</v>
      </c>
      <c r="J81" s="39" t="str">
        <f>E19</f>
        <v>Ing. Milan Snopek, Švabinského 1729, 35601 Sokolov</v>
      </c>
      <c r="K81" s="43"/>
      <c r="L81" s="13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</row>
    <row r="82" s="2" customFormat="1" ht="40.05" customHeight="1">
      <c r="A82" s="41"/>
      <c r="B82" s="42"/>
      <c r="C82" s="34" t="s">
        <v>36</v>
      </c>
      <c r="D82" s="43"/>
      <c r="E82" s="43"/>
      <c r="F82" s="29" t="str">
        <f>IF(E16="","",E16)</f>
        <v>Vyplň údaj</v>
      </c>
      <c r="G82" s="43"/>
      <c r="H82" s="43"/>
      <c r="I82" s="34" t="s">
        <v>43</v>
      </c>
      <c r="J82" s="39" t="str">
        <f>E22</f>
        <v>Ing. Milan Snopek, Švabinského 1729, 35601 Sokolov</v>
      </c>
      <c r="K82" s="43"/>
      <c r="L82" s="13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</row>
    <row r="83" s="2" customFormat="1" ht="10.32" customHeight="1">
      <c r="A83" s="41"/>
      <c r="B83" s="42"/>
      <c r="C83" s="43"/>
      <c r="D83" s="43"/>
      <c r="E83" s="43"/>
      <c r="F83" s="43"/>
      <c r="G83" s="43"/>
      <c r="H83" s="43"/>
      <c r="I83" s="43"/>
      <c r="J83" s="43"/>
      <c r="K83" s="43"/>
      <c r="L83" s="13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</row>
    <row r="84" s="11" customFormat="1" ht="29.28" customHeight="1">
      <c r="A84" s="175"/>
      <c r="B84" s="176"/>
      <c r="C84" s="177" t="s">
        <v>106</v>
      </c>
      <c r="D84" s="178" t="s">
        <v>65</v>
      </c>
      <c r="E84" s="178" t="s">
        <v>61</v>
      </c>
      <c r="F84" s="178" t="s">
        <v>62</v>
      </c>
      <c r="G84" s="178" t="s">
        <v>107</v>
      </c>
      <c r="H84" s="178" t="s">
        <v>108</v>
      </c>
      <c r="I84" s="178" t="s">
        <v>109</v>
      </c>
      <c r="J84" s="178" t="s">
        <v>91</v>
      </c>
      <c r="K84" s="179" t="s">
        <v>110</v>
      </c>
      <c r="L84" s="180"/>
      <c r="M84" s="95" t="s">
        <v>41</v>
      </c>
      <c r="N84" s="96" t="s">
        <v>50</v>
      </c>
      <c r="O84" s="96" t="s">
        <v>111</v>
      </c>
      <c r="P84" s="96" t="s">
        <v>112</v>
      </c>
      <c r="Q84" s="96" t="s">
        <v>113</v>
      </c>
      <c r="R84" s="96" t="s">
        <v>114</v>
      </c>
      <c r="S84" s="96" t="s">
        <v>115</v>
      </c>
      <c r="T84" s="97" t="s">
        <v>116</v>
      </c>
      <c r="U84" s="175"/>
      <c r="V84" s="175"/>
      <c r="W84" s="175"/>
      <c r="X84" s="175"/>
      <c r="Y84" s="175"/>
      <c r="Z84" s="175"/>
      <c r="AA84" s="175"/>
      <c r="AB84" s="175"/>
      <c r="AC84" s="175"/>
      <c r="AD84" s="175"/>
      <c r="AE84" s="175"/>
    </row>
    <row r="85" s="2" customFormat="1" ht="22.8" customHeight="1">
      <c r="A85" s="41"/>
      <c r="B85" s="42"/>
      <c r="C85" s="102" t="s">
        <v>117</v>
      </c>
      <c r="D85" s="43"/>
      <c r="E85" s="43"/>
      <c r="F85" s="43"/>
      <c r="G85" s="43"/>
      <c r="H85" s="43"/>
      <c r="I85" s="43"/>
      <c r="J85" s="181">
        <f>BK85</f>
        <v>0</v>
      </c>
      <c r="K85" s="43"/>
      <c r="L85" s="47"/>
      <c r="M85" s="98"/>
      <c r="N85" s="182"/>
      <c r="O85" s="99"/>
      <c r="P85" s="183">
        <f>P86+P293</f>
        <v>0</v>
      </c>
      <c r="Q85" s="99"/>
      <c r="R85" s="183">
        <f>R86+R293</f>
        <v>135.3209</v>
      </c>
      <c r="S85" s="99"/>
      <c r="T85" s="184">
        <f>T86+T293</f>
        <v>284.38</v>
      </c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T85" s="19" t="s">
        <v>79</v>
      </c>
      <c r="AU85" s="19" t="s">
        <v>92</v>
      </c>
      <c r="BK85" s="185">
        <f>BK86+BK293</f>
        <v>0</v>
      </c>
    </row>
    <row r="86" s="12" customFormat="1" ht="25.92" customHeight="1">
      <c r="A86" s="12"/>
      <c r="B86" s="186"/>
      <c r="C86" s="187"/>
      <c r="D86" s="188" t="s">
        <v>79</v>
      </c>
      <c r="E86" s="189" t="s">
        <v>118</v>
      </c>
      <c r="F86" s="189" t="s">
        <v>119</v>
      </c>
      <c r="G86" s="187"/>
      <c r="H86" s="187"/>
      <c r="I86" s="190"/>
      <c r="J86" s="191">
        <f>BK86</f>
        <v>0</v>
      </c>
      <c r="K86" s="187"/>
      <c r="L86" s="192"/>
      <c r="M86" s="193"/>
      <c r="N86" s="194"/>
      <c r="O86" s="194"/>
      <c r="P86" s="195">
        <f>P87+P119+P149+P161+P260+P281</f>
        <v>0</v>
      </c>
      <c r="Q86" s="194"/>
      <c r="R86" s="195">
        <f>R87+R119+R149+R161+R260+R281</f>
        <v>135.3209</v>
      </c>
      <c r="S86" s="194"/>
      <c r="T86" s="196">
        <f>T87+T119+T149+T161+T260+T281</f>
        <v>284.38</v>
      </c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197" t="s">
        <v>85</v>
      </c>
      <c r="AT86" s="198" t="s">
        <v>79</v>
      </c>
      <c r="AU86" s="198" t="s">
        <v>80</v>
      </c>
      <c r="AY86" s="197" t="s">
        <v>120</v>
      </c>
      <c r="BK86" s="199">
        <f>BK87+BK119+BK149+BK161+BK260+BK281</f>
        <v>0</v>
      </c>
    </row>
    <row r="87" s="12" customFormat="1" ht="22.8" customHeight="1">
      <c r="A87" s="12"/>
      <c r="B87" s="186"/>
      <c r="C87" s="187"/>
      <c r="D87" s="188" t="s">
        <v>79</v>
      </c>
      <c r="E87" s="200" t="s">
        <v>85</v>
      </c>
      <c r="F87" s="200" t="s">
        <v>121</v>
      </c>
      <c r="G87" s="187"/>
      <c r="H87" s="187"/>
      <c r="I87" s="190"/>
      <c r="J87" s="201">
        <f>BK87</f>
        <v>0</v>
      </c>
      <c r="K87" s="187"/>
      <c r="L87" s="192"/>
      <c r="M87" s="193"/>
      <c r="N87" s="194"/>
      <c r="O87" s="194"/>
      <c r="P87" s="195">
        <f>SUM(P88:P118)</f>
        <v>0</v>
      </c>
      <c r="Q87" s="194"/>
      <c r="R87" s="195">
        <f>SUM(R88:R118)</f>
        <v>0.018720000000000001</v>
      </c>
      <c r="S87" s="194"/>
      <c r="T87" s="196">
        <f>SUM(T88:T118)</f>
        <v>276.71999999999997</v>
      </c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R87" s="197" t="s">
        <v>85</v>
      </c>
      <c r="AT87" s="198" t="s">
        <v>79</v>
      </c>
      <c r="AU87" s="198" t="s">
        <v>85</v>
      </c>
      <c r="AY87" s="197" t="s">
        <v>120</v>
      </c>
      <c r="BK87" s="199">
        <f>SUM(BK88:BK118)</f>
        <v>0</v>
      </c>
    </row>
    <row r="88" s="2" customFormat="1" ht="16.5" customHeight="1">
      <c r="A88" s="41"/>
      <c r="B88" s="42"/>
      <c r="C88" s="202" t="s">
        <v>85</v>
      </c>
      <c r="D88" s="202" t="s">
        <v>122</v>
      </c>
      <c r="E88" s="203" t="s">
        <v>123</v>
      </c>
      <c r="F88" s="204" t="s">
        <v>124</v>
      </c>
      <c r="G88" s="205" t="s">
        <v>125</v>
      </c>
      <c r="H88" s="206">
        <v>50</v>
      </c>
      <c r="I88" s="207"/>
      <c r="J88" s="208">
        <f>ROUND(I88*H88,2)</f>
        <v>0</v>
      </c>
      <c r="K88" s="204" t="s">
        <v>126</v>
      </c>
      <c r="L88" s="47"/>
      <c r="M88" s="209" t="s">
        <v>41</v>
      </c>
      <c r="N88" s="210" t="s">
        <v>51</v>
      </c>
      <c r="O88" s="87"/>
      <c r="P88" s="211">
        <f>O88*H88</f>
        <v>0</v>
      </c>
      <c r="Q88" s="211">
        <v>0</v>
      </c>
      <c r="R88" s="211">
        <f>Q88*H88</f>
        <v>0</v>
      </c>
      <c r="S88" s="211">
        <v>0.62</v>
      </c>
      <c r="T88" s="212">
        <f>S88*H88</f>
        <v>31</v>
      </c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R88" s="213" t="s">
        <v>127</v>
      </c>
      <c r="AT88" s="213" t="s">
        <v>122</v>
      </c>
      <c r="AU88" s="213" t="s">
        <v>87</v>
      </c>
      <c r="AY88" s="19" t="s">
        <v>120</v>
      </c>
      <c r="BE88" s="214">
        <f>IF(N88="základní",J88,0)</f>
        <v>0</v>
      </c>
      <c r="BF88" s="214">
        <f>IF(N88="snížená",J88,0)</f>
        <v>0</v>
      </c>
      <c r="BG88" s="214">
        <f>IF(N88="zákl. přenesená",J88,0)</f>
        <v>0</v>
      </c>
      <c r="BH88" s="214">
        <f>IF(N88="sníž. přenesená",J88,0)</f>
        <v>0</v>
      </c>
      <c r="BI88" s="214">
        <f>IF(N88="nulová",J88,0)</f>
        <v>0</v>
      </c>
      <c r="BJ88" s="19" t="s">
        <v>85</v>
      </c>
      <c r="BK88" s="214">
        <f>ROUND(I88*H88,2)</f>
        <v>0</v>
      </c>
      <c r="BL88" s="19" t="s">
        <v>127</v>
      </c>
      <c r="BM88" s="213" t="s">
        <v>128</v>
      </c>
    </row>
    <row r="89" s="2" customFormat="1">
      <c r="A89" s="41"/>
      <c r="B89" s="42"/>
      <c r="C89" s="43"/>
      <c r="D89" s="215" t="s">
        <v>129</v>
      </c>
      <c r="E89" s="43"/>
      <c r="F89" s="216" t="s">
        <v>130</v>
      </c>
      <c r="G89" s="43"/>
      <c r="H89" s="43"/>
      <c r="I89" s="217"/>
      <c r="J89" s="43"/>
      <c r="K89" s="43"/>
      <c r="L89" s="47"/>
      <c r="M89" s="218"/>
      <c r="N89" s="219"/>
      <c r="O89" s="87"/>
      <c r="P89" s="87"/>
      <c r="Q89" s="87"/>
      <c r="R89" s="87"/>
      <c r="S89" s="87"/>
      <c r="T89" s="88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T89" s="19" t="s">
        <v>129</v>
      </c>
      <c r="AU89" s="19" t="s">
        <v>87</v>
      </c>
    </row>
    <row r="90" s="2" customFormat="1">
      <c r="A90" s="41"/>
      <c r="B90" s="42"/>
      <c r="C90" s="43"/>
      <c r="D90" s="220" t="s">
        <v>131</v>
      </c>
      <c r="E90" s="43"/>
      <c r="F90" s="221" t="s">
        <v>132</v>
      </c>
      <c r="G90" s="43"/>
      <c r="H90" s="43"/>
      <c r="I90" s="217"/>
      <c r="J90" s="43"/>
      <c r="K90" s="43"/>
      <c r="L90" s="47"/>
      <c r="M90" s="218"/>
      <c r="N90" s="219"/>
      <c r="O90" s="87"/>
      <c r="P90" s="87"/>
      <c r="Q90" s="87"/>
      <c r="R90" s="87"/>
      <c r="S90" s="87"/>
      <c r="T90" s="88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T90" s="19" t="s">
        <v>131</v>
      </c>
      <c r="AU90" s="19" t="s">
        <v>87</v>
      </c>
    </row>
    <row r="91" s="13" customFormat="1">
      <c r="A91" s="13"/>
      <c r="B91" s="222"/>
      <c r="C91" s="223"/>
      <c r="D91" s="215" t="s">
        <v>133</v>
      </c>
      <c r="E91" s="224" t="s">
        <v>41</v>
      </c>
      <c r="F91" s="225" t="s">
        <v>134</v>
      </c>
      <c r="G91" s="223"/>
      <c r="H91" s="224" t="s">
        <v>41</v>
      </c>
      <c r="I91" s="226"/>
      <c r="J91" s="223"/>
      <c r="K91" s="223"/>
      <c r="L91" s="227"/>
      <c r="M91" s="228"/>
      <c r="N91" s="229"/>
      <c r="O91" s="229"/>
      <c r="P91" s="229"/>
      <c r="Q91" s="229"/>
      <c r="R91" s="229"/>
      <c r="S91" s="229"/>
      <c r="T91" s="230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T91" s="231" t="s">
        <v>133</v>
      </c>
      <c r="AU91" s="231" t="s">
        <v>87</v>
      </c>
      <c r="AV91" s="13" t="s">
        <v>85</v>
      </c>
      <c r="AW91" s="13" t="s">
        <v>42</v>
      </c>
      <c r="AX91" s="13" t="s">
        <v>80</v>
      </c>
      <c r="AY91" s="231" t="s">
        <v>120</v>
      </c>
    </row>
    <row r="92" s="14" customFormat="1">
      <c r="A92" s="14"/>
      <c r="B92" s="232"/>
      <c r="C92" s="233"/>
      <c r="D92" s="215" t="s">
        <v>133</v>
      </c>
      <c r="E92" s="234" t="s">
        <v>41</v>
      </c>
      <c r="F92" s="235" t="s">
        <v>135</v>
      </c>
      <c r="G92" s="233"/>
      <c r="H92" s="236">
        <v>50</v>
      </c>
      <c r="I92" s="237"/>
      <c r="J92" s="233"/>
      <c r="K92" s="233"/>
      <c r="L92" s="238"/>
      <c r="M92" s="239"/>
      <c r="N92" s="240"/>
      <c r="O92" s="240"/>
      <c r="P92" s="240"/>
      <c r="Q92" s="240"/>
      <c r="R92" s="240"/>
      <c r="S92" s="240"/>
      <c r="T92" s="241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T92" s="242" t="s">
        <v>133</v>
      </c>
      <c r="AU92" s="242" t="s">
        <v>87</v>
      </c>
      <c r="AV92" s="14" t="s">
        <v>87</v>
      </c>
      <c r="AW92" s="14" t="s">
        <v>42</v>
      </c>
      <c r="AX92" s="14" t="s">
        <v>80</v>
      </c>
      <c r="AY92" s="242" t="s">
        <v>120</v>
      </c>
    </row>
    <row r="93" s="15" customFormat="1">
      <c r="A93" s="15"/>
      <c r="B93" s="243"/>
      <c r="C93" s="244"/>
      <c r="D93" s="215" t="s">
        <v>133</v>
      </c>
      <c r="E93" s="245" t="s">
        <v>41</v>
      </c>
      <c r="F93" s="246" t="s">
        <v>136</v>
      </c>
      <c r="G93" s="244"/>
      <c r="H93" s="247">
        <v>50</v>
      </c>
      <c r="I93" s="248"/>
      <c r="J93" s="244"/>
      <c r="K93" s="244"/>
      <c r="L93" s="249"/>
      <c r="M93" s="250"/>
      <c r="N93" s="251"/>
      <c r="O93" s="251"/>
      <c r="P93" s="251"/>
      <c r="Q93" s="251"/>
      <c r="R93" s="251"/>
      <c r="S93" s="251"/>
      <c r="T93" s="252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T93" s="253" t="s">
        <v>133</v>
      </c>
      <c r="AU93" s="253" t="s">
        <v>87</v>
      </c>
      <c r="AV93" s="15" t="s">
        <v>127</v>
      </c>
      <c r="AW93" s="15" t="s">
        <v>42</v>
      </c>
      <c r="AX93" s="15" t="s">
        <v>85</v>
      </c>
      <c r="AY93" s="253" t="s">
        <v>120</v>
      </c>
    </row>
    <row r="94" s="2" customFormat="1" ht="21.75" customHeight="1">
      <c r="A94" s="41"/>
      <c r="B94" s="42"/>
      <c r="C94" s="202" t="s">
        <v>87</v>
      </c>
      <c r="D94" s="202" t="s">
        <v>122</v>
      </c>
      <c r="E94" s="203" t="s">
        <v>137</v>
      </c>
      <c r="F94" s="204" t="s">
        <v>138</v>
      </c>
      <c r="G94" s="205" t="s">
        <v>125</v>
      </c>
      <c r="H94" s="206">
        <v>150</v>
      </c>
      <c r="I94" s="207"/>
      <c r="J94" s="208">
        <f>ROUND(I94*H94,2)</f>
        <v>0</v>
      </c>
      <c r="K94" s="204" t="s">
        <v>126</v>
      </c>
      <c r="L94" s="47"/>
      <c r="M94" s="209" t="s">
        <v>41</v>
      </c>
      <c r="N94" s="210" t="s">
        <v>51</v>
      </c>
      <c r="O94" s="87"/>
      <c r="P94" s="211">
        <f>O94*H94</f>
        <v>0</v>
      </c>
      <c r="Q94" s="211">
        <v>0</v>
      </c>
      <c r="R94" s="211">
        <f>Q94*H94</f>
        <v>0</v>
      </c>
      <c r="S94" s="211">
        <v>0.62</v>
      </c>
      <c r="T94" s="212">
        <f>S94*H94</f>
        <v>93</v>
      </c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R94" s="213" t="s">
        <v>127</v>
      </c>
      <c r="AT94" s="213" t="s">
        <v>122</v>
      </c>
      <c r="AU94" s="213" t="s">
        <v>87</v>
      </c>
      <c r="AY94" s="19" t="s">
        <v>120</v>
      </c>
      <c r="BE94" s="214">
        <f>IF(N94="základní",J94,0)</f>
        <v>0</v>
      </c>
      <c r="BF94" s="214">
        <f>IF(N94="snížená",J94,0)</f>
        <v>0</v>
      </c>
      <c r="BG94" s="214">
        <f>IF(N94="zákl. přenesená",J94,0)</f>
        <v>0</v>
      </c>
      <c r="BH94" s="214">
        <f>IF(N94="sníž. přenesená",J94,0)</f>
        <v>0</v>
      </c>
      <c r="BI94" s="214">
        <f>IF(N94="nulová",J94,0)</f>
        <v>0</v>
      </c>
      <c r="BJ94" s="19" t="s">
        <v>85</v>
      </c>
      <c r="BK94" s="214">
        <f>ROUND(I94*H94,2)</f>
        <v>0</v>
      </c>
      <c r="BL94" s="19" t="s">
        <v>127</v>
      </c>
      <c r="BM94" s="213" t="s">
        <v>139</v>
      </c>
    </row>
    <row r="95" s="2" customFormat="1">
      <c r="A95" s="41"/>
      <c r="B95" s="42"/>
      <c r="C95" s="43"/>
      <c r="D95" s="215" t="s">
        <v>129</v>
      </c>
      <c r="E95" s="43"/>
      <c r="F95" s="216" t="s">
        <v>140</v>
      </c>
      <c r="G95" s="43"/>
      <c r="H95" s="43"/>
      <c r="I95" s="217"/>
      <c r="J95" s="43"/>
      <c r="K95" s="43"/>
      <c r="L95" s="47"/>
      <c r="M95" s="218"/>
      <c r="N95" s="219"/>
      <c r="O95" s="87"/>
      <c r="P95" s="87"/>
      <c r="Q95" s="87"/>
      <c r="R95" s="87"/>
      <c r="S95" s="87"/>
      <c r="T95" s="88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T95" s="19" t="s">
        <v>129</v>
      </c>
      <c r="AU95" s="19" t="s">
        <v>87</v>
      </c>
    </row>
    <row r="96" s="2" customFormat="1">
      <c r="A96" s="41"/>
      <c r="B96" s="42"/>
      <c r="C96" s="43"/>
      <c r="D96" s="220" t="s">
        <v>131</v>
      </c>
      <c r="E96" s="43"/>
      <c r="F96" s="221" t="s">
        <v>141</v>
      </c>
      <c r="G96" s="43"/>
      <c r="H96" s="43"/>
      <c r="I96" s="217"/>
      <c r="J96" s="43"/>
      <c r="K96" s="43"/>
      <c r="L96" s="47"/>
      <c r="M96" s="218"/>
      <c r="N96" s="219"/>
      <c r="O96" s="87"/>
      <c r="P96" s="87"/>
      <c r="Q96" s="87"/>
      <c r="R96" s="87"/>
      <c r="S96" s="87"/>
      <c r="T96" s="88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T96" s="19" t="s">
        <v>131</v>
      </c>
      <c r="AU96" s="19" t="s">
        <v>87</v>
      </c>
    </row>
    <row r="97" s="13" customFormat="1">
      <c r="A97" s="13"/>
      <c r="B97" s="222"/>
      <c r="C97" s="223"/>
      <c r="D97" s="215" t="s">
        <v>133</v>
      </c>
      <c r="E97" s="224" t="s">
        <v>41</v>
      </c>
      <c r="F97" s="225" t="s">
        <v>142</v>
      </c>
      <c r="G97" s="223"/>
      <c r="H97" s="224" t="s">
        <v>41</v>
      </c>
      <c r="I97" s="226"/>
      <c r="J97" s="223"/>
      <c r="K97" s="223"/>
      <c r="L97" s="227"/>
      <c r="M97" s="228"/>
      <c r="N97" s="229"/>
      <c r="O97" s="229"/>
      <c r="P97" s="229"/>
      <c r="Q97" s="229"/>
      <c r="R97" s="229"/>
      <c r="S97" s="229"/>
      <c r="T97" s="230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T97" s="231" t="s">
        <v>133</v>
      </c>
      <c r="AU97" s="231" t="s">
        <v>87</v>
      </c>
      <c r="AV97" s="13" t="s">
        <v>85</v>
      </c>
      <c r="AW97" s="13" t="s">
        <v>42</v>
      </c>
      <c r="AX97" s="13" t="s">
        <v>80</v>
      </c>
      <c r="AY97" s="231" t="s">
        <v>120</v>
      </c>
    </row>
    <row r="98" s="14" customFormat="1">
      <c r="A98" s="14"/>
      <c r="B98" s="232"/>
      <c r="C98" s="233"/>
      <c r="D98" s="215" t="s">
        <v>133</v>
      </c>
      <c r="E98" s="234" t="s">
        <v>41</v>
      </c>
      <c r="F98" s="235" t="s">
        <v>143</v>
      </c>
      <c r="G98" s="233"/>
      <c r="H98" s="236">
        <v>150</v>
      </c>
      <c r="I98" s="237"/>
      <c r="J98" s="233"/>
      <c r="K98" s="233"/>
      <c r="L98" s="238"/>
      <c r="M98" s="239"/>
      <c r="N98" s="240"/>
      <c r="O98" s="240"/>
      <c r="P98" s="240"/>
      <c r="Q98" s="240"/>
      <c r="R98" s="240"/>
      <c r="S98" s="240"/>
      <c r="T98" s="241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T98" s="242" t="s">
        <v>133</v>
      </c>
      <c r="AU98" s="242" t="s">
        <v>87</v>
      </c>
      <c r="AV98" s="14" t="s">
        <v>87</v>
      </c>
      <c r="AW98" s="14" t="s">
        <v>42</v>
      </c>
      <c r="AX98" s="14" t="s">
        <v>80</v>
      </c>
      <c r="AY98" s="242" t="s">
        <v>120</v>
      </c>
    </row>
    <row r="99" s="15" customFormat="1">
      <c r="A99" s="15"/>
      <c r="B99" s="243"/>
      <c r="C99" s="244"/>
      <c r="D99" s="215" t="s">
        <v>133</v>
      </c>
      <c r="E99" s="245" t="s">
        <v>41</v>
      </c>
      <c r="F99" s="246" t="s">
        <v>136</v>
      </c>
      <c r="G99" s="244"/>
      <c r="H99" s="247">
        <v>150</v>
      </c>
      <c r="I99" s="248"/>
      <c r="J99" s="244"/>
      <c r="K99" s="244"/>
      <c r="L99" s="249"/>
      <c r="M99" s="250"/>
      <c r="N99" s="251"/>
      <c r="O99" s="251"/>
      <c r="P99" s="251"/>
      <c r="Q99" s="251"/>
      <c r="R99" s="251"/>
      <c r="S99" s="251"/>
      <c r="T99" s="252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T99" s="253" t="s">
        <v>133</v>
      </c>
      <c r="AU99" s="253" t="s">
        <v>87</v>
      </c>
      <c r="AV99" s="15" t="s">
        <v>127</v>
      </c>
      <c r="AW99" s="15" t="s">
        <v>42</v>
      </c>
      <c r="AX99" s="15" t="s">
        <v>85</v>
      </c>
      <c r="AY99" s="253" t="s">
        <v>120</v>
      </c>
    </row>
    <row r="100" s="2" customFormat="1" ht="16.5" customHeight="1">
      <c r="A100" s="41"/>
      <c r="B100" s="42"/>
      <c r="C100" s="202" t="s">
        <v>144</v>
      </c>
      <c r="D100" s="202" t="s">
        <v>122</v>
      </c>
      <c r="E100" s="203" t="s">
        <v>145</v>
      </c>
      <c r="F100" s="204" t="s">
        <v>146</v>
      </c>
      <c r="G100" s="205" t="s">
        <v>125</v>
      </c>
      <c r="H100" s="206">
        <v>200</v>
      </c>
      <c r="I100" s="207"/>
      <c r="J100" s="208">
        <f>ROUND(I100*H100,2)</f>
        <v>0</v>
      </c>
      <c r="K100" s="204" t="s">
        <v>126</v>
      </c>
      <c r="L100" s="47"/>
      <c r="M100" s="209" t="s">
        <v>41</v>
      </c>
      <c r="N100" s="210" t="s">
        <v>51</v>
      </c>
      <c r="O100" s="87"/>
      <c r="P100" s="211">
        <f>O100*H100</f>
        <v>0</v>
      </c>
      <c r="Q100" s="211">
        <v>0</v>
      </c>
      <c r="R100" s="211">
        <f>Q100*H100</f>
        <v>0</v>
      </c>
      <c r="S100" s="211">
        <v>0</v>
      </c>
      <c r="T100" s="212">
        <f>S100*H100</f>
        <v>0</v>
      </c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R100" s="213" t="s">
        <v>127</v>
      </c>
      <c r="AT100" s="213" t="s">
        <v>122</v>
      </c>
      <c r="AU100" s="213" t="s">
        <v>87</v>
      </c>
      <c r="AY100" s="19" t="s">
        <v>120</v>
      </c>
      <c r="BE100" s="214">
        <f>IF(N100="základní",J100,0)</f>
        <v>0</v>
      </c>
      <c r="BF100" s="214">
        <f>IF(N100="snížená",J100,0)</f>
        <v>0</v>
      </c>
      <c r="BG100" s="214">
        <f>IF(N100="zákl. přenesená",J100,0)</f>
        <v>0</v>
      </c>
      <c r="BH100" s="214">
        <f>IF(N100="sníž. přenesená",J100,0)</f>
        <v>0</v>
      </c>
      <c r="BI100" s="214">
        <f>IF(N100="nulová",J100,0)</f>
        <v>0</v>
      </c>
      <c r="BJ100" s="19" t="s">
        <v>85</v>
      </c>
      <c r="BK100" s="214">
        <f>ROUND(I100*H100,2)</f>
        <v>0</v>
      </c>
      <c r="BL100" s="19" t="s">
        <v>127</v>
      </c>
      <c r="BM100" s="213" t="s">
        <v>147</v>
      </c>
    </row>
    <row r="101" s="2" customFormat="1">
      <c r="A101" s="41"/>
      <c r="B101" s="42"/>
      <c r="C101" s="43"/>
      <c r="D101" s="215" t="s">
        <v>129</v>
      </c>
      <c r="E101" s="43"/>
      <c r="F101" s="216" t="s">
        <v>148</v>
      </c>
      <c r="G101" s="43"/>
      <c r="H101" s="43"/>
      <c r="I101" s="217"/>
      <c r="J101" s="43"/>
      <c r="K101" s="43"/>
      <c r="L101" s="47"/>
      <c r="M101" s="218"/>
      <c r="N101" s="219"/>
      <c r="O101" s="87"/>
      <c r="P101" s="87"/>
      <c r="Q101" s="87"/>
      <c r="R101" s="87"/>
      <c r="S101" s="87"/>
      <c r="T101" s="88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T101" s="19" t="s">
        <v>129</v>
      </c>
      <c r="AU101" s="19" t="s">
        <v>87</v>
      </c>
    </row>
    <row r="102" s="2" customFormat="1">
      <c r="A102" s="41"/>
      <c r="B102" s="42"/>
      <c r="C102" s="43"/>
      <c r="D102" s="220" t="s">
        <v>131</v>
      </c>
      <c r="E102" s="43"/>
      <c r="F102" s="221" t="s">
        <v>149</v>
      </c>
      <c r="G102" s="43"/>
      <c r="H102" s="43"/>
      <c r="I102" s="217"/>
      <c r="J102" s="43"/>
      <c r="K102" s="43"/>
      <c r="L102" s="47"/>
      <c r="M102" s="218"/>
      <c r="N102" s="219"/>
      <c r="O102" s="87"/>
      <c r="P102" s="87"/>
      <c r="Q102" s="87"/>
      <c r="R102" s="87"/>
      <c r="S102" s="87"/>
      <c r="T102" s="88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T102" s="19" t="s">
        <v>131</v>
      </c>
      <c r="AU102" s="19" t="s">
        <v>87</v>
      </c>
    </row>
    <row r="103" s="14" customFormat="1">
      <c r="A103" s="14"/>
      <c r="B103" s="232"/>
      <c r="C103" s="233"/>
      <c r="D103" s="215" t="s">
        <v>133</v>
      </c>
      <c r="E103" s="234" t="s">
        <v>41</v>
      </c>
      <c r="F103" s="235" t="s">
        <v>150</v>
      </c>
      <c r="G103" s="233"/>
      <c r="H103" s="236">
        <v>200</v>
      </c>
      <c r="I103" s="237"/>
      <c r="J103" s="233"/>
      <c r="K103" s="233"/>
      <c r="L103" s="238"/>
      <c r="M103" s="239"/>
      <c r="N103" s="240"/>
      <c r="O103" s="240"/>
      <c r="P103" s="240"/>
      <c r="Q103" s="240"/>
      <c r="R103" s="240"/>
      <c r="S103" s="240"/>
      <c r="T103" s="241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T103" s="242" t="s">
        <v>133</v>
      </c>
      <c r="AU103" s="242" t="s">
        <v>87</v>
      </c>
      <c r="AV103" s="14" t="s">
        <v>87</v>
      </c>
      <c r="AW103" s="14" t="s">
        <v>42</v>
      </c>
      <c r="AX103" s="14" t="s">
        <v>80</v>
      </c>
      <c r="AY103" s="242" t="s">
        <v>120</v>
      </c>
    </row>
    <row r="104" s="15" customFormat="1">
      <c r="A104" s="15"/>
      <c r="B104" s="243"/>
      <c r="C104" s="244"/>
      <c r="D104" s="215" t="s">
        <v>133</v>
      </c>
      <c r="E104" s="245" t="s">
        <v>41</v>
      </c>
      <c r="F104" s="246" t="s">
        <v>136</v>
      </c>
      <c r="G104" s="244"/>
      <c r="H104" s="247">
        <v>200</v>
      </c>
      <c r="I104" s="248"/>
      <c r="J104" s="244"/>
      <c r="K104" s="244"/>
      <c r="L104" s="249"/>
      <c r="M104" s="250"/>
      <c r="N104" s="251"/>
      <c r="O104" s="251"/>
      <c r="P104" s="251"/>
      <c r="Q104" s="251"/>
      <c r="R104" s="251"/>
      <c r="S104" s="251"/>
      <c r="T104" s="252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T104" s="253" t="s">
        <v>133</v>
      </c>
      <c r="AU104" s="253" t="s">
        <v>87</v>
      </c>
      <c r="AV104" s="15" t="s">
        <v>127</v>
      </c>
      <c r="AW104" s="15" t="s">
        <v>42</v>
      </c>
      <c r="AX104" s="15" t="s">
        <v>85</v>
      </c>
      <c r="AY104" s="253" t="s">
        <v>120</v>
      </c>
    </row>
    <row r="105" s="2" customFormat="1" ht="16.5" customHeight="1">
      <c r="A105" s="41"/>
      <c r="B105" s="42"/>
      <c r="C105" s="202" t="s">
        <v>127</v>
      </c>
      <c r="D105" s="202" t="s">
        <v>122</v>
      </c>
      <c r="E105" s="203" t="s">
        <v>151</v>
      </c>
      <c r="F105" s="204" t="s">
        <v>152</v>
      </c>
      <c r="G105" s="205" t="s">
        <v>125</v>
      </c>
      <c r="H105" s="206">
        <v>624</v>
      </c>
      <c r="I105" s="207"/>
      <c r="J105" s="208">
        <f>ROUND(I105*H105,2)</f>
        <v>0</v>
      </c>
      <c r="K105" s="204" t="s">
        <v>126</v>
      </c>
      <c r="L105" s="47"/>
      <c r="M105" s="209" t="s">
        <v>41</v>
      </c>
      <c r="N105" s="210" t="s">
        <v>51</v>
      </c>
      <c r="O105" s="87"/>
      <c r="P105" s="211">
        <f>O105*H105</f>
        <v>0</v>
      </c>
      <c r="Q105" s="211">
        <v>3.0000000000000001E-05</v>
      </c>
      <c r="R105" s="211">
        <f>Q105*H105</f>
        <v>0.018720000000000001</v>
      </c>
      <c r="S105" s="211">
        <v>0.23000000000000001</v>
      </c>
      <c r="T105" s="212">
        <f>S105*H105</f>
        <v>143.52000000000001</v>
      </c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R105" s="213" t="s">
        <v>127</v>
      </c>
      <c r="AT105" s="213" t="s">
        <v>122</v>
      </c>
      <c r="AU105" s="213" t="s">
        <v>87</v>
      </c>
      <c r="AY105" s="19" t="s">
        <v>120</v>
      </c>
      <c r="BE105" s="214">
        <f>IF(N105="základní",J105,0)</f>
        <v>0</v>
      </c>
      <c r="BF105" s="214">
        <f>IF(N105="snížená",J105,0)</f>
        <v>0</v>
      </c>
      <c r="BG105" s="214">
        <f>IF(N105="zákl. přenesená",J105,0)</f>
        <v>0</v>
      </c>
      <c r="BH105" s="214">
        <f>IF(N105="sníž. přenesená",J105,0)</f>
        <v>0</v>
      </c>
      <c r="BI105" s="214">
        <f>IF(N105="nulová",J105,0)</f>
        <v>0</v>
      </c>
      <c r="BJ105" s="19" t="s">
        <v>85</v>
      </c>
      <c r="BK105" s="214">
        <f>ROUND(I105*H105,2)</f>
        <v>0</v>
      </c>
      <c r="BL105" s="19" t="s">
        <v>127</v>
      </c>
      <c r="BM105" s="213" t="s">
        <v>153</v>
      </c>
    </row>
    <row r="106" s="2" customFormat="1">
      <c r="A106" s="41"/>
      <c r="B106" s="42"/>
      <c r="C106" s="43"/>
      <c r="D106" s="215" t="s">
        <v>129</v>
      </c>
      <c r="E106" s="43"/>
      <c r="F106" s="216" t="s">
        <v>154</v>
      </c>
      <c r="G106" s="43"/>
      <c r="H106" s="43"/>
      <c r="I106" s="217"/>
      <c r="J106" s="43"/>
      <c r="K106" s="43"/>
      <c r="L106" s="47"/>
      <c r="M106" s="218"/>
      <c r="N106" s="219"/>
      <c r="O106" s="87"/>
      <c r="P106" s="87"/>
      <c r="Q106" s="87"/>
      <c r="R106" s="87"/>
      <c r="S106" s="87"/>
      <c r="T106" s="88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T106" s="19" t="s">
        <v>129</v>
      </c>
      <c r="AU106" s="19" t="s">
        <v>87</v>
      </c>
    </row>
    <row r="107" s="2" customFormat="1">
      <c r="A107" s="41"/>
      <c r="B107" s="42"/>
      <c r="C107" s="43"/>
      <c r="D107" s="220" t="s">
        <v>131</v>
      </c>
      <c r="E107" s="43"/>
      <c r="F107" s="221" t="s">
        <v>155</v>
      </c>
      <c r="G107" s="43"/>
      <c r="H107" s="43"/>
      <c r="I107" s="217"/>
      <c r="J107" s="43"/>
      <c r="K107" s="43"/>
      <c r="L107" s="47"/>
      <c r="M107" s="218"/>
      <c r="N107" s="219"/>
      <c r="O107" s="87"/>
      <c r="P107" s="87"/>
      <c r="Q107" s="87"/>
      <c r="R107" s="87"/>
      <c r="S107" s="87"/>
      <c r="T107" s="88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T107" s="19" t="s">
        <v>131</v>
      </c>
      <c r="AU107" s="19" t="s">
        <v>87</v>
      </c>
    </row>
    <row r="108" s="13" customFormat="1">
      <c r="A108" s="13"/>
      <c r="B108" s="222"/>
      <c r="C108" s="223"/>
      <c r="D108" s="215" t="s">
        <v>133</v>
      </c>
      <c r="E108" s="224" t="s">
        <v>41</v>
      </c>
      <c r="F108" s="225" t="s">
        <v>156</v>
      </c>
      <c r="G108" s="223"/>
      <c r="H108" s="224" t="s">
        <v>41</v>
      </c>
      <c r="I108" s="226"/>
      <c r="J108" s="223"/>
      <c r="K108" s="223"/>
      <c r="L108" s="227"/>
      <c r="M108" s="228"/>
      <c r="N108" s="229"/>
      <c r="O108" s="229"/>
      <c r="P108" s="229"/>
      <c r="Q108" s="229"/>
      <c r="R108" s="229"/>
      <c r="S108" s="229"/>
      <c r="T108" s="230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T108" s="231" t="s">
        <v>133</v>
      </c>
      <c r="AU108" s="231" t="s">
        <v>87</v>
      </c>
      <c r="AV108" s="13" t="s">
        <v>85</v>
      </c>
      <c r="AW108" s="13" t="s">
        <v>42</v>
      </c>
      <c r="AX108" s="13" t="s">
        <v>80</v>
      </c>
      <c r="AY108" s="231" t="s">
        <v>120</v>
      </c>
    </row>
    <row r="109" s="14" customFormat="1">
      <c r="A109" s="14"/>
      <c r="B109" s="232"/>
      <c r="C109" s="233"/>
      <c r="D109" s="215" t="s">
        <v>133</v>
      </c>
      <c r="E109" s="234" t="s">
        <v>41</v>
      </c>
      <c r="F109" s="235" t="s">
        <v>157</v>
      </c>
      <c r="G109" s="233"/>
      <c r="H109" s="236">
        <v>424</v>
      </c>
      <c r="I109" s="237"/>
      <c r="J109" s="233"/>
      <c r="K109" s="233"/>
      <c r="L109" s="238"/>
      <c r="M109" s="239"/>
      <c r="N109" s="240"/>
      <c r="O109" s="240"/>
      <c r="P109" s="240"/>
      <c r="Q109" s="240"/>
      <c r="R109" s="240"/>
      <c r="S109" s="240"/>
      <c r="T109" s="241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T109" s="242" t="s">
        <v>133</v>
      </c>
      <c r="AU109" s="242" t="s">
        <v>87</v>
      </c>
      <c r="AV109" s="14" t="s">
        <v>87</v>
      </c>
      <c r="AW109" s="14" t="s">
        <v>42</v>
      </c>
      <c r="AX109" s="14" t="s">
        <v>80</v>
      </c>
      <c r="AY109" s="242" t="s">
        <v>120</v>
      </c>
    </row>
    <row r="110" s="13" customFormat="1">
      <c r="A110" s="13"/>
      <c r="B110" s="222"/>
      <c r="C110" s="223"/>
      <c r="D110" s="215" t="s">
        <v>133</v>
      </c>
      <c r="E110" s="224" t="s">
        <v>41</v>
      </c>
      <c r="F110" s="225" t="s">
        <v>158</v>
      </c>
      <c r="G110" s="223"/>
      <c r="H110" s="224" t="s">
        <v>41</v>
      </c>
      <c r="I110" s="226"/>
      <c r="J110" s="223"/>
      <c r="K110" s="223"/>
      <c r="L110" s="227"/>
      <c r="M110" s="228"/>
      <c r="N110" s="229"/>
      <c r="O110" s="229"/>
      <c r="P110" s="229"/>
      <c r="Q110" s="229"/>
      <c r="R110" s="229"/>
      <c r="S110" s="229"/>
      <c r="T110" s="230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T110" s="231" t="s">
        <v>133</v>
      </c>
      <c r="AU110" s="231" t="s">
        <v>87</v>
      </c>
      <c r="AV110" s="13" t="s">
        <v>85</v>
      </c>
      <c r="AW110" s="13" t="s">
        <v>42</v>
      </c>
      <c r="AX110" s="13" t="s">
        <v>80</v>
      </c>
      <c r="AY110" s="231" t="s">
        <v>120</v>
      </c>
    </row>
    <row r="111" s="14" customFormat="1">
      <c r="A111" s="14"/>
      <c r="B111" s="232"/>
      <c r="C111" s="233"/>
      <c r="D111" s="215" t="s">
        <v>133</v>
      </c>
      <c r="E111" s="234" t="s">
        <v>41</v>
      </c>
      <c r="F111" s="235" t="s">
        <v>150</v>
      </c>
      <c r="G111" s="233"/>
      <c r="H111" s="236">
        <v>200</v>
      </c>
      <c r="I111" s="237"/>
      <c r="J111" s="233"/>
      <c r="K111" s="233"/>
      <c r="L111" s="238"/>
      <c r="M111" s="239"/>
      <c r="N111" s="240"/>
      <c r="O111" s="240"/>
      <c r="P111" s="240"/>
      <c r="Q111" s="240"/>
      <c r="R111" s="240"/>
      <c r="S111" s="240"/>
      <c r="T111" s="241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T111" s="242" t="s">
        <v>133</v>
      </c>
      <c r="AU111" s="242" t="s">
        <v>87</v>
      </c>
      <c r="AV111" s="14" t="s">
        <v>87</v>
      </c>
      <c r="AW111" s="14" t="s">
        <v>42</v>
      </c>
      <c r="AX111" s="14" t="s">
        <v>80</v>
      </c>
      <c r="AY111" s="242" t="s">
        <v>120</v>
      </c>
    </row>
    <row r="112" s="15" customFormat="1">
      <c r="A112" s="15"/>
      <c r="B112" s="243"/>
      <c r="C112" s="244"/>
      <c r="D112" s="215" t="s">
        <v>133</v>
      </c>
      <c r="E112" s="245" t="s">
        <v>41</v>
      </c>
      <c r="F112" s="246" t="s">
        <v>136</v>
      </c>
      <c r="G112" s="244"/>
      <c r="H112" s="247">
        <v>624</v>
      </c>
      <c r="I112" s="248"/>
      <c r="J112" s="244"/>
      <c r="K112" s="244"/>
      <c r="L112" s="249"/>
      <c r="M112" s="250"/>
      <c r="N112" s="251"/>
      <c r="O112" s="251"/>
      <c r="P112" s="251"/>
      <c r="Q112" s="251"/>
      <c r="R112" s="251"/>
      <c r="S112" s="251"/>
      <c r="T112" s="252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T112" s="253" t="s">
        <v>133</v>
      </c>
      <c r="AU112" s="253" t="s">
        <v>87</v>
      </c>
      <c r="AV112" s="15" t="s">
        <v>127</v>
      </c>
      <c r="AW112" s="15" t="s">
        <v>42</v>
      </c>
      <c r="AX112" s="15" t="s">
        <v>85</v>
      </c>
      <c r="AY112" s="253" t="s">
        <v>120</v>
      </c>
    </row>
    <row r="113" s="2" customFormat="1" ht="16.5" customHeight="1">
      <c r="A113" s="41"/>
      <c r="B113" s="42"/>
      <c r="C113" s="202" t="s">
        <v>159</v>
      </c>
      <c r="D113" s="202" t="s">
        <v>122</v>
      </c>
      <c r="E113" s="203" t="s">
        <v>160</v>
      </c>
      <c r="F113" s="204" t="s">
        <v>161</v>
      </c>
      <c r="G113" s="205" t="s">
        <v>125</v>
      </c>
      <c r="H113" s="206">
        <v>400</v>
      </c>
      <c r="I113" s="207"/>
      <c r="J113" s="208">
        <f>ROUND(I113*H113,2)</f>
        <v>0</v>
      </c>
      <c r="K113" s="204" t="s">
        <v>126</v>
      </c>
      <c r="L113" s="47"/>
      <c r="M113" s="209" t="s">
        <v>41</v>
      </c>
      <c r="N113" s="210" t="s">
        <v>51</v>
      </c>
      <c r="O113" s="87"/>
      <c r="P113" s="211">
        <f>O113*H113</f>
        <v>0</v>
      </c>
      <c r="Q113" s="211">
        <v>0</v>
      </c>
      <c r="R113" s="211">
        <f>Q113*H113</f>
        <v>0</v>
      </c>
      <c r="S113" s="211">
        <v>0.023</v>
      </c>
      <c r="T113" s="212">
        <f>S113*H113</f>
        <v>9.1999999999999993</v>
      </c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R113" s="213" t="s">
        <v>127</v>
      </c>
      <c r="AT113" s="213" t="s">
        <v>122</v>
      </c>
      <c r="AU113" s="213" t="s">
        <v>87</v>
      </c>
      <c r="AY113" s="19" t="s">
        <v>120</v>
      </c>
      <c r="BE113" s="214">
        <f>IF(N113="základní",J113,0)</f>
        <v>0</v>
      </c>
      <c r="BF113" s="214">
        <f>IF(N113="snížená",J113,0)</f>
        <v>0</v>
      </c>
      <c r="BG113" s="214">
        <f>IF(N113="zákl. přenesená",J113,0)</f>
        <v>0</v>
      </c>
      <c r="BH113" s="214">
        <f>IF(N113="sníž. přenesená",J113,0)</f>
        <v>0</v>
      </c>
      <c r="BI113" s="214">
        <f>IF(N113="nulová",J113,0)</f>
        <v>0</v>
      </c>
      <c r="BJ113" s="19" t="s">
        <v>85</v>
      </c>
      <c r="BK113" s="214">
        <f>ROUND(I113*H113,2)</f>
        <v>0</v>
      </c>
      <c r="BL113" s="19" t="s">
        <v>127</v>
      </c>
      <c r="BM113" s="213" t="s">
        <v>162</v>
      </c>
    </row>
    <row r="114" s="2" customFormat="1">
      <c r="A114" s="41"/>
      <c r="B114" s="42"/>
      <c r="C114" s="43"/>
      <c r="D114" s="215" t="s">
        <v>129</v>
      </c>
      <c r="E114" s="43"/>
      <c r="F114" s="216" t="s">
        <v>163</v>
      </c>
      <c r="G114" s="43"/>
      <c r="H114" s="43"/>
      <c r="I114" s="217"/>
      <c r="J114" s="43"/>
      <c r="K114" s="43"/>
      <c r="L114" s="47"/>
      <c r="M114" s="218"/>
      <c r="N114" s="219"/>
      <c r="O114" s="87"/>
      <c r="P114" s="87"/>
      <c r="Q114" s="87"/>
      <c r="R114" s="87"/>
      <c r="S114" s="87"/>
      <c r="T114" s="88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T114" s="19" t="s">
        <v>129</v>
      </c>
      <c r="AU114" s="19" t="s">
        <v>87</v>
      </c>
    </row>
    <row r="115" s="2" customFormat="1">
      <c r="A115" s="41"/>
      <c r="B115" s="42"/>
      <c r="C115" s="43"/>
      <c r="D115" s="220" t="s">
        <v>131</v>
      </c>
      <c r="E115" s="43"/>
      <c r="F115" s="221" t="s">
        <v>164</v>
      </c>
      <c r="G115" s="43"/>
      <c r="H115" s="43"/>
      <c r="I115" s="217"/>
      <c r="J115" s="43"/>
      <c r="K115" s="43"/>
      <c r="L115" s="47"/>
      <c r="M115" s="218"/>
      <c r="N115" s="219"/>
      <c r="O115" s="87"/>
      <c r="P115" s="87"/>
      <c r="Q115" s="87"/>
      <c r="R115" s="87"/>
      <c r="S115" s="87"/>
      <c r="T115" s="88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T115" s="19" t="s">
        <v>131</v>
      </c>
      <c r="AU115" s="19" t="s">
        <v>87</v>
      </c>
    </row>
    <row r="116" s="13" customFormat="1">
      <c r="A116" s="13"/>
      <c r="B116" s="222"/>
      <c r="C116" s="223"/>
      <c r="D116" s="215" t="s">
        <v>133</v>
      </c>
      <c r="E116" s="224" t="s">
        <v>41</v>
      </c>
      <c r="F116" s="225" t="s">
        <v>165</v>
      </c>
      <c r="G116" s="223"/>
      <c r="H116" s="224" t="s">
        <v>41</v>
      </c>
      <c r="I116" s="226"/>
      <c r="J116" s="223"/>
      <c r="K116" s="223"/>
      <c r="L116" s="227"/>
      <c r="M116" s="228"/>
      <c r="N116" s="229"/>
      <c r="O116" s="229"/>
      <c r="P116" s="229"/>
      <c r="Q116" s="229"/>
      <c r="R116" s="229"/>
      <c r="S116" s="229"/>
      <c r="T116" s="230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31" t="s">
        <v>133</v>
      </c>
      <c r="AU116" s="231" t="s">
        <v>87</v>
      </c>
      <c r="AV116" s="13" t="s">
        <v>85</v>
      </c>
      <c r="AW116" s="13" t="s">
        <v>42</v>
      </c>
      <c r="AX116" s="13" t="s">
        <v>80</v>
      </c>
      <c r="AY116" s="231" t="s">
        <v>120</v>
      </c>
    </row>
    <row r="117" s="14" customFormat="1">
      <c r="A117" s="14"/>
      <c r="B117" s="232"/>
      <c r="C117" s="233"/>
      <c r="D117" s="215" t="s">
        <v>133</v>
      </c>
      <c r="E117" s="234" t="s">
        <v>41</v>
      </c>
      <c r="F117" s="235" t="s">
        <v>166</v>
      </c>
      <c r="G117" s="233"/>
      <c r="H117" s="236">
        <v>400</v>
      </c>
      <c r="I117" s="237"/>
      <c r="J117" s="233"/>
      <c r="K117" s="233"/>
      <c r="L117" s="238"/>
      <c r="M117" s="239"/>
      <c r="N117" s="240"/>
      <c r="O117" s="240"/>
      <c r="P117" s="240"/>
      <c r="Q117" s="240"/>
      <c r="R117" s="240"/>
      <c r="S117" s="240"/>
      <c r="T117" s="241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T117" s="242" t="s">
        <v>133</v>
      </c>
      <c r="AU117" s="242" t="s">
        <v>87</v>
      </c>
      <c r="AV117" s="14" t="s">
        <v>87</v>
      </c>
      <c r="AW117" s="14" t="s">
        <v>42</v>
      </c>
      <c r="AX117" s="14" t="s">
        <v>80</v>
      </c>
      <c r="AY117" s="242" t="s">
        <v>120</v>
      </c>
    </row>
    <row r="118" s="15" customFormat="1">
      <c r="A118" s="15"/>
      <c r="B118" s="243"/>
      <c r="C118" s="244"/>
      <c r="D118" s="215" t="s">
        <v>133</v>
      </c>
      <c r="E118" s="245" t="s">
        <v>41</v>
      </c>
      <c r="F118" s="246" t="s">
        <v>136</v>
      </c>
      <c r="G118" s="244"/>
      <c r="H118" s="247">
        <v>400</v>
      </c>
      <c r="I118" s="248"/>
      <c r="J118" s="244"/>
      <c r="K118" s="244"/>
      <c r="L118" s="249"/>
      <c r="M118" s="250"/>
      <c r="N118" s="251"/>
      <c r="O118" s="251"/>
      <c r="P118" s="251"/>
      <c r="Q118" s="251"/>
      <c r="R118" s="251"/>
      <c r="S118" s="251"/>
      <c r="T118" s="252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T118" s="253" t="s">
        <v>133</v>
      </c>
      <c r="AU118" s="253" t="s">
        <v>87</v>
      </c>
      <c r="AV118" s="15" t="s">
        <v>127</v>
      </c>
      <c r="AW118" s="15" t="s">
        <v>42</v>
      </c>
      <c r="AX118" s="15" t="s">
        <v>85</v>
      </c>
      <c r="AY118" s="253" t="s">
        <v>120</v>
      </c>
    </row>
    <row r="119" s="12" customFormat="1" ht="22.8" customHeight="1">
      <c r="A119" s="12"/>
      <c r="B119" s="186"/>
      <c r="C119" s="187"/>
      <c r="D119" s="188" t="s">
        <v>79</v>
      </c>
      <c r="E119" s="200" t="s">
        <v>159</v>
      </c>
      <c r="F119" s="200" t="s">
        <v>167</v>
      </c>
      <c r="G119" s="187"/>
      <c r="H119" s="187"/>
      <c r="I119" s="190"/>
      <c r="J119" s="201">
        <f>BK119</f>
        <v>0</v>
      </c>
      <c r="K119" s="187"/>
      <c r="L119" s="192"/>
      <c r="M119" s="193"/>
      <c r="N119" s="194"/>
      <c r="O119" s="194"/>
      <c r="P119" s="195">
        <f>SUM(P120:P148)</f>
        <v>0</v>
      </c>
      <c r="Q119" s="194"/>
      <c r="R119" s="195">
        <f>SUM(R120:R148)</f>
        <v>110.61024000000001</v>
      </c>
      <c r="S119" s="194"/>
      <c r="T119" s="196">
        <f>SUM(T120:T148)</f>
        <v>0</v>
      </c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R119" s="197" t="s">
        <v>85</v>
      </c>
      <c r="AT119" s="198" t="s">
        <v>79</v>
      </c>
      <c r="AU119" s="198" t="s">
        <v>85</v>
      </c>
      <c r="AY119" s="197" t="s">
        <v>120</v>
      </c>
      <c r="BK119" s="199">
        <f>SUM(BK120:BK148)</f>
        <v>0</v>
      </c>
    </row>
    <row r="120" s="2" customFormat="1" ht="21.75" customHeight="1">
      <c r="A120" s="41"/>
      <c r="B120" s="42"/>
      <c r="C120" s="202" t="s">
        <v>168</v>
      </c>
      <c r="D120" s="202" t="s">
        <v>122</v>
      </c>
      <c r="E120" s="203" t="s">
        <v>169</v>
      </c>
      <c r="F120" s="204" t="s">
        <v>170</v>
      </c>
      <c r="G120" s="205" t="s">
        <v>125</v>
      </c>
      <c r="H120" s="206">
        <v>624</v>
      </c>
      <c r="I120" s="207"/>
      <c r="J120" s="208">
        <f>ROUND(I120*H120,2)</f>
        <v>0</v>
      </c>
      <c r="K120" s="204" t="s">
        <v>126</v>
      </c>
      <c r="L120" s="47"/>
      <c r="M120" s="209" t="s">
        <v>41</v>
      </c>
      <c r="N120" s="210" t="s">
        <v>51</v>
      </c>
      <c r="O120" s="87"/>
      <c r="P120" s="211">
        <f>O120*H120</f>
        <v>0</v>
      </c>
      <c r="Q120" s="211">
        <v>0.17726</v>
      </c>
      <c r="R120" s="211">
        <f>Q120*H120</f>
        <v>110.61024000000001</v>
      </c>
      <c r="S120" s="211">
        <v>0</v>
      </c>
      <c r="T120" s="212">
        <f>S120*H120</f>
        <v>0</v>
      </c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R120" s="213" t="s">
        <v>127</v>
      </c>
      <c r="AT120" s="213" t="s">
        <v>122</v>
      </c>
      <c r="AU120" s="213" t="s">
        <v>87</v>
      </c>
      <c r="AY120" s="19" t="s">
        <v>120</v>
      </c>
      <c r="BE120" s="214">
        <f>IF(N120="základní",J120,0)</f>
        <v>0</v>
      </c>
      <c r="BF120" s="214">
        <f>IF(N120="snížená",J120,0)</f>
        <v>0</v>
      </c>
      <c r="BG120" s="214">
        <f>IF(N120="zákl. přenesená",J120,0)</f>
        <v>0</v>
      </c>
      <c r="BH120" s="214">
        <f>IF(N120="sníž. přenesená",J120,0)</f>
        <v>0</v>
      </c>
      <c r="BI120" s="214">
        <f>IF(N120="nulová",J120,0)</f>
        <v>0</v>
      </c>
      <c r="BJ120" s="19" t="s">
        <v>85</v>
      </c>
      <c r="BK120" s="214">
        <f>ROUND(I120*H120,2)</f>
        <v>0</v>
      </c>
      <c r="BL120" s="19" t="s">
        <v>127</v>
      </c>
      <c r="BM120" s="213" t="s">
        <v>171</v>
      </c>
    </row>
    <row r="121" s="2" customFormat="1">
      <c r="A121" s="41"/>
      <c r="B121" s="42"/>
      <c r="C121" s="43"/>
      <c r="D121" s="215" t="s">
        <v>129</v>
      </c>
      <c r="E121" s="43"/>
      <c r="F121" s="216" t="s">
        <v>172</v>
      </c>
      <c r="G121" s="43"/>
      <c r="H121" s="43"/>
      <c r="I121" s="217"/>
      <c r="J121" s="43"/>
      <c r="K121" s="43"/>
      <c r="L121" s="47"/>
      <c r="M121" s="218"/>
      <c r="N121" s="219"/>
      <c r="O121" s="87"/>
      <c r="P121" s="87"/>
      <c r="Q121" s="87"/>
      <c r="R121" s="87"/>
      <c r="S121" s="87"/>
      <c r="T121" s="88"/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T121" s="19" t="s">
        <v>129</v>
      </c>
      <c r="AU121" s="19" t="s">
        <v>87</v>
      </c>
    </row>
    <row r="122" s="2" customFormat="1">
      <c r="A122" s="41"/>
      <c r="B122" s="42"/>
      <c r="C122" s="43"/>
      <c r="D122" s="220" t="s">
        <v>131</v>
      </c>
      <c r="E122" s="43"/>
      <c r="F122" s="221" t="s">
        <v>173</v>
      </c>
      <c r="G122" s="43"/>
      <c r="H122" s="43"/>
      <c r="I122" s="217"/>
      <c r="J122" s="43"/>
      <c r="K122" s="43"/>
      <c r="L122" s="47"/>
      <c r="M122" s="218"/>
      <c r="N122" s="219"/>
      <c r="O122" s="87"/>
      <c r="P122" s="87"/>
      <c r="Q122" s="87"/>
      <c r="R122" s="87"/>
      <c r="S122" s="87"/>
      <c r="T122" s="88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T122" s="19" t="s">
        <v>131</v>
      </c>
      <c r="AU122" s="19" t="s">
        <v>87</v>
      </c>
    </row>
    <row r="123" s="13" customFormat="1">
      <c r="A123" s="13"/>
      <c r="B123" s="222"/>
      <c r="C123" s="223"/>
      <c r="D123" s="215" t="s">
        <v>133</v>
      </c>
      <c r="E123" s="224" t="s">
        <v>41</v>
      </c>
      <c r="F123" s="225" t="s">
        <v>174</v>
      </c>
      <c r="G123" s="223"/>
      <c r="H123" s="224" t="s">
        <v>41</v>
      </c>
      <c r="I123" s="226"/>
      <c r="J123" s="223"/>
      <c r="K123" s="223"/>
      <c r="L123" s="227"/>
      <c r="M123" s="228"/>
      <c r="N123" s="229"/>
      <c r="O123" s="229"/>
      <c r="P123" s="229"/>
      <c r="Q123" s="229"/>
      <c r="R123" s="229"/>
      <c r="S123" s="229"/>
      <c r="T123" s="230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31" t="s">
        <v>133</v>
      </c>
      <c r="AU123" s="231" t="s">
        <v>87</v>
      </c>
      <c r="AV123" s="13" t="s">
        <v>85</v>
      </c>
      <c r="AW123" s="13" t="s">
        <v>42</v>
      </c>
      <c r="AX123" s="13" t="s">
        <v>80</v>
      </c>
      <c r="AY123" s="231" t="s">
        <v>120</v>
      </c>
    </row>
    <row r="124" s="14" customFormat="1">
      <c r="A124" s="14"/>
      <c r="B124" s="232"/>
      <c r="C124" s="233"/>
      <c r="D124" s="215" t="s">
        <v>133</v>
      </c>
      <c r="E124" s="234" t="s">
        <v>41</v>
      </c>
      <c r="F124" s="235" t="s">
        <v>175</v>
      </c>
      <c r="G124" s="233"/>
      <c r="H124" s="236">
        <v>624</v>
      </c>
      <c r="I124" s="237"/>
      <c r="J124" s="233"/>
      <c r="K124" s="233"/>
      <c r="L124" s="238"/>
      <c r="M124" s="239"/>
      <c r="N124" s="240"/>
      <c r="O124" s="240"/>
      <c r="P124" s="240"/>
      <c r="Q124" s="240"/>
      <c r="R124" s="240"/>
      <c r="S124" s="240"/>
      <c r="T124" s="241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T124" s="242" t="s">
        <v>133</v>
      </c>
      <c r="AU124" s="242" t="s">
        <v>87</v>
      </c>
      <c r="AV124" s="14" t="s">
        <v>87</v>
      </c>
      <c r="AW124" s="14" t="s">
        <v>42</v>
      </c>
      <c r="AX124" s="14" t="s">
        <v>80</v>
      </c>
      <c r="AY124" s="242" t="s">
        <v>120</v>
      </c>
    </row>
    <row r="125" s="15" customFormat="1">
      <c r="A125" s="15"/>
      <c r="B125" s="243"/>
      <c r="C125" s="244"/>
      <c r="D125" s="215" t="s">
        <v>133</v>
      </c>
      <c r="E125" s="245" t="s">
        <v>41</v>
      </c>
      <c r="F125" s="246" t="s">
        <v>136</v>
      </c>
      <c r="G125" s="244"/>
      <c r="H125" s="247">
        <v>624</v>
      </c>
      <c r="I125" s="248"/>
      <c r="J125" s="244"/>
      <c r="K125" s="244"/>
      <c r="L125" s="249"/>
      <c r="M125" s="250"/>
      <c r="N125" s="251"/>
      <c r="O125" s="251"/>
      <c r="P125" s="251"/>
      <c r="Q125" s="251"/>
      <c r="R125" s="251"/>
      <c r="S125" s="251"/>
      <c r="T125" s="252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T125" s="253" t="s">
        <v>133</v>
      </c>
      <c r="AU125" s="253" t="s">
        <v>87</v>
      </c>
      <c r="AV125" s="15" t="s">
        <v>127</v>
      </c>
      <c r="AW125" s="15" t="s">
        <v>42</v>
      </c>
      <c r="AX125" s="15" t="s">
        <v>85</v>
      </c>
      <c r="AY125" s="253" t="s">
        <v>120</v>
      </c>
    </row>
    <row r="126" s="2" customFormat="1" ht="16.5" customHeight="1">
      <c r="A126" s="41"/>
      <c r="B126" s="42"/>
      <c r="C126" s="202" t="s">
        <v>176</v>
      </c>
      <c r="D126" s="202" t="s">
        <v>122</v>
      </c>
      <c r="E126" s="203" t="s">
        <v>177</v>
      </c>
      <c r="F126" s="204" t="s">
        <v>178</v>
      </c>
      <c r="G126" s="205" t="s">
        <v>125</v>
      </c>
      <c r="H126" s="206">
        <v>200</v>
      </c>
      <c r="I126" s="207"/>
      <c r="J126" s="208">
        <f>ROUND(I126*H126,2)</f>
        <v>0</v>
      </c>
      <c r="K126" s="204" t="s">
        <v>126</v>
      </c>
      <c r="L126" s="47"/>
      <c r="M126" s="209" t="s">
        <v>41</v>
      </c>
      <c r="N126" s="210" t="s">
        <v>51</v>
      </c>
      <c r="O126" s="87"/>
      <c r="P126" s="211">
        <f>O126*H126</f>
        <v>0</v>
      </c>
      <c r="Q126" s="211">
        <v>0</v>
      </c>
      <c r="R126" s="211">
        <f>Q126*H126</f>
        <v>0</v>
      </c>
      <c r="S126" s="211">
        <v>0</v>
      </c>
      <c r="T126" s="212">
        <f>S126*H126</f>
        <v>0</v>
      </c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R126" s="213" t="s">
        <v>127</v>
      </c>
      <c r="AT126" s="213" t="s">
        <v>122</v>
      </c>
      <c r="AU126" s="213" t="s">
        <v>87</v>
      </c>
      <c r="AY126" s="19" t="s">
        <v>120</v>
      </c>
      <c r="BE126" s="214">
        <f>IF(N126="základní",J126,0)</f>
        <v>0</v>
      </c>
      <c r="BF126" s="214">
        <f>IF(N126="snížená",J126,0)</f>
        <v>0</v>
      </c>
      <c r="BG126" s="214">
        <f>IF(N126="zákl. přenesená",J126,0)</f>
        <v>0</v>
      </c>
      <c r="BH126" s="214">
        <f>IF(N126="sníž. přenesená",J126,0)</f>
        <v>0</v>
      </c>
      <c r="BI126" s="214">
        <f>IF(N126="nulová",J126,0)</f>
        <v>0</v>
      </c>
      <c r="BJ126" s="19" t="s">
        <v>85</v>
      </c>
      <c r="BK126" s="214">
        <f>ROUND(I126*H126,2)</f>
        <v>0</v>
      </c>
      <c r="BL126" s="19" t="s">
        <v>127</v>
      </c>
      <c r="BM126" s="213" t="s">
        <v>179</v>
      </c>
    </row>
    <row r="127" s="2" customFormat="1">
      <c r="A127" s="41"/>
      <c r="B127" s="42"/>
      <c r="C127" s="43"/>
      <c r="D127" s="215" t="s">
        <v>129</v>
      </c>
      <c r="E127" s="43"/>
      <c r="F127" s="216" t="s">
        <v>180</v>
      </c>
      <c r="G127" s="43"/>
      <c r="H127" s="43"/>
      <c r="I127" s="217"/>
      <c r="J127" s="43"/>
      <c r="K127" s="43"/>
      <c r="L127" s="47"/>
      <c r="M127" s="218"/>
      <c r="N127" s="219"/>
      <c r="O127" s="87"/>
      <c r="P127" s="87"/>
      <c r="Q127" s="87"/>
      <c r="R127" s="87"/>
      <c r="S127" s="87"/>
      <c r="T127" s="88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T127" s="19" t="s">
        <v>129</v>
      </c>
      <c r="AU127" s="19" t="s">
        <v>87</v>
      </c>
    </row>
    <row r="128" s="2" customFormat="1">
      <c r="A128" s="41"/>
      <c r="B128" s="42"/>
      <c r="C128" s="43"/>
      <c r="D128" s="220" t="s">
        <v>131</v>
      </c>
      <c r="E128" s="43"/>
      <c r="F128" s="221" t="s">
        <v>181</v>
      </c>
      <c r="G128" s="43"/>
      <c r="H128" s="43"/>
      <c r="I128" s="217"/>
      <c r="J128" s="43"/>
      <c r="K128" s="43"/>
      <c r="L128" s="47"/>
      <c r="M128" s="218"/>
      <c r="N128" s="219"/>
      <c r="O128" s="87"/>
      <c r="P128" s="87"/>
      <c r="Q128" s="87"/>
      <c r="R128" s="87"/>
      <c r="S128" s="87"/>
      <c r="T128" s="88"/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T128" s="19" t="s">
        <v>131</v>
      </c>
      <c r="AU128" s="19" t="s">
        <v>87</v>
      </c>
    </row>
    <row r="129" s="13" customFormat="1">
      <c r="A129" s="13"/>
      <c r="B129" s="222"/>
      <c r="C129" s="223"/>
      <c r="D129" s="215" t="s">
        <v>133</v>
      </c>
      <c r="E129" s="224" t="s">
        <v>41</v>
      </c>
      <c r="F129" s="225" t="s">
        <v>182</v>
      </c>
      <c r="G129" s="223"/>
      <c r="H129" s="224" t="s">
        <v>41</v>
      </c>
      <c r="I129" s="226"/>
      <c r="J129" s="223"/>
      <c r="K129" s="223"/>
      <c r="L129" s="227"/>
      <c r="M129" s="228"/>
      <c r="N129" s="229"/>
      <c r="O129" s="229"/>
      <c r="P129" s="229"/>
      <c r="Q129" s="229"/>
      <c r="R129" s="229"/>
      <c r="S129" s="229"/>
      <c r="T129" s="230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31" t="s">
        <v>133</v>
      </c>
      <c r="AU129" s="231" t="s">
        <v>87</v>
      </c>
      <c r="AV129" s="13" t="s">
        <v>85</v>
      </c>
      <c r="AW129" s="13" t="s">
        <v>42</v>
      </c>
      <c r="AX129" s="13" t="s">
        <v>80</v>
      </c>
      <c r="AY129" s="231" t="s">
        <v>120</v>
      </c>
    </row>
    <row r="130" s="14" customFormat="1">
      <c r="A130" s="14"/>
      <c r="B130" s="232"/>
      <c r="C130" s="233"/>
      <c r="D130" s="215" t="s">
        <v>133</v>
      </c>
      <c r="E130" s="234" t="s">
        <v>41</v>
      </c>
      <c r="F130" s="235" t="s">
        <v>150</v>
      </c>
      <c r="G130" s="233"/>
      <c r="H130" s="236">
        <v>200</v>
      </c>
      <c r="I130" s="237"/>
      <c r="J130" s="233"/>
      <c r="K130" s="233"/>
      <c r="L130" s="238"/>
      <c r="M130" s="239"/>
      <c r="N130" s="240"/>
      <c r="O130" s="240"/>
      <c r="P130" s="240"/>
      <c r="Q130" s="240"/>
      <c r="R130" s="240"/>
      <c r="S130" s="240"/>
      <c r="T130" s="241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42" t="s">
        <v>133</v>
      </c>
      <c r="AU130" s="242" t="s">
        <v>87</v>
      </c>
      <c r="AV130" s="14" t="s">
        <v>87</v>
      </c>
      <c r="AW130" s="14" t="s">
        <v>42</v>
      </c>
      <c r="AX130" s="14" t="s">
        <v>80</v>
      </c>
      <c r="AY130" s="242" t="s">
        <v>120</v>
      </c>
    </row>
    <row r="131" s="15" customFormat="1">
      <c r="A131" s="15"/>
      <c r="B131" s="243"/>
      <c r="C131" s="244"/>
      <c r="D131" s="215" t="s">
        <v>133</v>
      </c>
      <c r="E131" s="245" t="s">
        <v>41</v>
      </c>
      <c r="F131" s="246" t="s">
        <v>136</v>
      </c>
      <c r="G131" s="244"/>
      <c r="H131" s="247">
        <v>200</v>
      </c>
      <c r="I131" s="248"/>
      <c r="J131" s="244"/>
      <c r="K131" s="244"/>
      <c r="L131" s="249"/>
      <c r="M131" s="250"/>
      <c r="N131" s="251"/>
      <c r="O131" s="251"/>
      <c r="P131" s="251"/>
      <c r="Q131" s="251"/>
      <c r="R131" s="251"/>
      <c r="S131" s="251"/>
      <c r="T131" s="252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T131" s="253" t="s">
        <v>133</v>
      </c>
      <c r="AU131" s="253" t="s">
        <v>87</v>
      </c>
      <c r="AV131" s="15" t="s">
        <v>127</v>
      </c>
      <c r="AW131" s="15" t="s">
        <v>42</v>
      </c>
      <c r="AX131" s="15" t="s">
        <v>85</v>
      </c>
      <c r="AY131" s="253" t="s">
        <v>120</v>
      </c>
    </row>
    <row r="132" s="2" customFormat="1" ht="16.5" customHeight="1">
      <c r="A132" s="41"/>
      <c r="B132" s="42"/>
      <c r="C132" s="202" t="s">
        <v>183</v>
      </c>
      <c r="D132" s="202" t="s">
        <v>122</v>
      </c>
      <c r="E132" s="203" t="s">
        <v>184</v>
      </c>
      <c r="F132" s="204" t="s">
        <v>185</v>
      </c>
      <c r="G132" s="205" t="s">
        <v>125</v>
      </c>
      <c r="H132" s="206">
        <v>424</v>
      </c>
      <c r="I132" s="207"/>
      <c r="J132" s="208">
        <f>ROUND(I132*H132,2)</f>
        <v>0</v>
      </c>
      <c r="K132" s="204" t="s">
        <v>126</v>
      </c>
      <c r="L132" s="47"/>
      <c r="M132" s="209" t="s">
        <v>41</v>
      </c>
      <c r="N132" s="210" t="s">
        <v>51</v>
      </c>
      <c r="O132" s="87"/>
      <c r="P132" s="211">
        <f>O132*H132</f>
        <v>0</v>
      </c>
      <c r="Q132" s="211">
        <v>0</v>
      </c>
      <c r="R132" s="211">
        <f>Q132*H132</f>
        <v>0</v>
      </c>
      <c r="S132" s="211">
        <v>0</v>
      </c>
      <c r="T132" s="212">
        <f>S132*H132</f>
        <v>0</v>
      </c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R132" s="213" t="s">
        <v>127</v>
      </c>
      <c r="AT132" s="213" t="s">
        <v>122</v>
      </c>
      <c r="AU132" s="213" t="s">
        <v>87</v>
      </c>
      <c r="AY132" s="19" t="s">
        <v>120</v>
      </c>
      <c r="BE132" s="214">
        <f>IF(N132="základní",J132,0)</f>
        <v>0</v>
      </c>
      <c r="BF132" s="214">
        <f>IF(N132="snížená",J132,0)</f>
        <v>0</v>
      </c>
      <c r="BG132" s="214">
        <f>IF(N132="zákl. přenesená",J132,0)</f>
        <v>0</v>
      </c>
      <c r="BH132" s="214">
        <f>IF(N132="sníž. přenesená",J132,0)</f>
        <v>0</v>
      </c>
      <c r="BI132" s="214">
        <f>IF(N132="nulová",J132,0)</f>
        <v>0</v>
      </c>
      <c r="BJ132" s="19" t="s">
        <v>85</v>
      </c>
      <c r="BK132" s="214">
        <f>ROUND(I132*H132,2)</f>
        <v>0</v>
      </c>
      <c r="BL132" s="19" t="s">
        <v>127</v>
      </c>
      <c r="BM132" s="213" t="s">
        <v>186</v>
      </c>
    </row>
    <row r="133" s="2" customFormat="1">
      <c r="A133" s="41"/>
      <c r="B133" s="42"/>
      <c r="C133" s="43"/>
      <c r="D133" s="215" t="s">
        <v>129</v>
      </c>
      <c r="E133" s="43"/>
      <c r="F133" s="216" t="s">
        <v>187</v>
      </c>
      <c r="G133" s="43"/>
      <c r="H133" s="43"/>
      <c r="I133" s="217"/>
      <c r="J133" s="43"/>
      <c r="K133" s="43"/>
      <c r="L133" s="47"/>
      <c r="M133" s="218"/>
      <c r="N133" s="219"/>
      <c r="O133" s="87"/>
      <c r="P133" s="87"/>
      <c r="Q133" s="87"/>
      <c r="R133" s="87"/>
      <c r="S133" s="87"/>
      <c r="T133" s="88"/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T133" s="19" t="s">
        <v>129</v>
      </c>
      <c r="AU133" s="19" t="s">
        <v>87</v>
      </c>
    </row>
    <row r="134" s="2" customFormat="1">
      <c r="A134" s="41"/>
      <c r="B134" s="42"/>
      <c r="C134" s="43"/>
      <c r="D134" s="220" t="s">
        <v>131</v>
      </c>
      <c r="E134" s="43"/>
      <c r="F134" s="221" t="s">
        <v>188</v>
      </c>
      <c r="G134" s="43"/>
      <c r="H134" s="43"/>
      <c r="I134" s="217"/>
      <c r="J134" s="43"/>
      <c r="K134" s="43"/>
      <c r="L134" s="47"/>
      <c r="M134" s="218"/>
      <c r="N134" s="219"/>
      <c r="O134" s="87"/>
      <c r="P134" s="87"/>
      <c r="Q134" s="87"/>
      <c r="R134" s="87"/>
      <c r="S134" s="87"/>
      <c r="T134" s="88"/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T134" s="19" t="s">
        <v>131</v>
      </c>
      <c r="AU134" s="19" t="s">
        <v>87</v>
      </c>
    </row>
    <row r="135" s="13" customFormat="1">
      <c r="A135" s="13"/>
      <c r="B135" s="222"/>
      <c r="C135" s="223"/>
      <c r="D135" s="215" t="s">
        <v>133</v>
      </c>
      <c r="E135" s="224" t="s">
        <v>41</v>
      </c>
      <c r="F135" s="225" t="s">
        <v>189</v>
      </c>
      <c r="G135" s="223"/>
      <c r="H135" s="224" t="s">
        <v>41</v>
      </c>
      <c r="I135" s="226"/>
      <c r="J135" s="223"/>
      <c r="K135" s="223"/>
      <c r="L135" s="227"/>
      <c r="M135" s="228"/>
      <c r="N135" s="229"/>
      <c r="O135" s="229"/>
      <c r="P135" s="229"/>
      <c r="Q135" s="229"/>
      <c r="R135" s="229"/>
      <c r="S135" s="229"/>
      <c r="T135" s="230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31" t="s">
        <v>133</v>
      </c>
      <c r="AU135" s="231" t="s">
        <v>87</v>
      </c>
      <c r="AV135" s="13" t="s">
        <v>85</v>
      </c>
      <c r="AW135" s="13" t="s">
        <v>42</v>
      </c>
      <c r="AX135" s="13" t="s">
        <v>80</v>
      </c>
      <c r="AY135" s="231" t="s">
        <v>120</v>
      </c>
    </row>
    <row r="136" s="14" customFormat="1">
      <c r="A136" s="14"/>
      <c r="B136" s="232"/>
      <c r="C136" s="233"/>
      <c r="D136" s="215" t="s">
        <v>133</v>
      </c>
      <c r="E136" s="234" t="s">
        <v>41</v>
      </c>
      <c r="F136" s="235" t="s">
        <v>190</v>
      </c>
      <c r="G136" s="233"/>
      <c r="H136" s="236">
        <v>424</v>
      </c>
      <c r="I136" s="237"/>
      <c r="J136" s="233"/>
      <c r="K136" s="233"/>
      <c r="L136" s="238"/>
      <c r="M136" s="239"/>
      <c r="N136" s="240"/>
      <c r="O136" s="240"/>
      <c r="P136" s="240"/>
      <c r="Q136" s="240"/>
      <c r="R136" s="240"/>
      <c r="S136" s="240"/>
      <c r="T136" s="241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42" t="s">
        <v>133</v>
      </c>
      <c r="AU136" s="242" t="s">
        <v>87</v>
      </c>
      <c r="AV136" s="14" t="s">
        <v>87</v>
      </c>
      <c r="AW136" s="14" t="s">
        <v>42</v>
      </c>
      <c r="AX136" s="14" t="s">
        <v>80</v>
      </c>
      <c r="AY136" s="242" t="s">
        <v>120</v>
      </c>
    </row>
    <row r="137" s="15" customFormat="1">
      <c r="A137" s="15"/>
      <c r="B137" s="243"/>
      <c r="C137" s="244"/>
      <c r="D137" s="215" t="s">
        <v>133</v>
      </c>
      <c r="E137" s="245" t="s">
        <v>41</v>
      </c>
      <c r="F137" s="246" t="s">
        <v>136</v>
      </c>
      <c r="G137" s="244"/>
      <c r="H137" s="247">
        <v>424</v>
      </c>
      <c r="I137" s="248"/>
      <c r="J137" s="244"/>
      <c r="K137" s="244"/>
      <c r="L137" s="249"/>
      <c r="M137" s="250"/>
      <c r="N137" s="251"/>
      <c r="O137" s="251"/>
      <c r="P137" s="251"/>
      <c r="Q137" s="251"/>
      <c r="R137" s="251"/>
      <c r="S137" s="251"/>
      <c r="T137" s="252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T137" s="253" t="s">
        <v>133</v>
      </c>
      <c r="AU137" s="253" t="s">
        <v>87</v>
      </c>
      <c r="AV137" s="15" t="s">
        <v>127</v>
      </c>
      <c r="AW137" s="15" t="s">
        <v>42</v>
      </c>
      <c r="AX137" s="15" t="s">
        <v>85</v>
      </c>
      <c r="AY137" s="253" t="s">
        <v>120</v>
      </c>
    </row>
    <row r="138" s="2" customFormat="1" ht="16.5" customHeight="1">
      <c r="A138" s="41"/>
      <c r="B138" s="42"/>
      <c r="C138" s="202" t="s">
        <v>191</v>
      </c>
      <c r="D138" s="202" t="s">
        <v>122</v>
      </c>
      <c r="E138" s="203" t="s">
        <v>192</v>
      </c>
      <c r="F138" s="204" t="s">
        <v>193</v>
      </c>
      <c r="G138" s="205" t="s">
        <v>125</v>
      </c>
      <c r="H138" s="206">
        <v>624</v>
      </c>
      <c r="I138" s="207"/>
      <c r="J138" s="208">
        <f>ROUND(I138*H138,2)</f>
        <v>0</v>
      </c>
      <c r="K138" s="204" t="s">
        <v>126</v>
      </c>
      <c r="L138" s="47"/>
      <c r="M138" s="209" t="s">
        <v>41</v>
      </c>
      <c r="N138" s="210" t="s">
        <v>51</v>
      </c>
      <c r="O138" s="87"/>
      <c r="P138" s="211">
        <f>O138*H138</f>
        <v>0</v>
      </c>
      <c r="Q138" s="211">
        <v>0</v>
      </c>
      <c r="R138" s="211">
        <f>Q138*H138</f>
        <v>0</v>
      </c>
      <c r="S138" s="211">
        <v>0</v>
      </c>
      <c r="T138" s="212">
        <f>S138*H138</f>
        <v>0</v>
      </c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R138" s="213" t="s">
        <v>127</v>
      </c>
      <c r="AT138" s="213" t="s">
        <v>122</v>
      </c>
      <c r="AU138" s="213" t="s">
        <v>87</v>
      </c>
      <c r="AY138" s="19" t="s">
        <v>120</v>
      </c>
      <c r="BE138" s="214">
        <f>IF(N138="základní",J138,0)</f>
        <v>0</v>
      </c>
      <c r="BF138" s="214">
        <f>IF(N138="snížená",J138,0)</f>
        <v>0</v>
      </c>
      <c r="BG138" s="214">
        <f>IF(N138="zákl. přenesená",J138,0)</f>
        <v>0</v>
      </c>
      <c r="BH138" s="214">
        <f>IF(N138="sníž. přenesená",J138,0)</f>
        <v>0</v>
      </c>
      <c r="BI138" s="214">
        <f>IF(N138="nulová",J138,0)</f>
        <v>0</v>
      </c>
      <c r="BJ138" s="19" t="s">
        <v>85</v>
      </c>
      <c r="BK138" s="214">
        <f>ROUND(I138*H138,2)</f>
        <v>0</v>
      </c>
      <c r="BL138" s="19" t="s">
        <v>127</v>
      </c>
      <c r="BM138" s="213" t="s">
        <v>194</v>
      </c>
    </row>
    <row r="139" s="2" customFormat="1">
      <c r="A139" s="41"/>
      <c r="B139" s="42"/>
      <c r="C139" s="43"/>
      <c r="D139" s="215" t="s">
        <v>129</v>
      </c>
      <c r="E139" s="43"/>
      <c r="F139" s="216" t="s">
        <v>195</v>
      </c>
      <c r="G139" s="43"/>
      <c r="H139" s="43"/>
      <c r="I139" s="217"/>
      <c r="J139" s="43"/>
      <c r="K139" s="43"/>
      <c r="L139" s="47"/>
      <c r="M139" s="218"/>
      <c r="N139" s="219"/>
      <c r="O139" s="87"/>
      <c r="P139" s="87"/>
      <c r="Q139" s="87"/>
      <c r="R139" s="87"/>
      <c r="S139" s="87"/>
      <c r="T139" s="88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T139" s="19" t="s">
        <v>129</v>
      </c>
      <c r="AU139" s="19" t="s">
        <v>87</v>
      </c>
    </row>
    <row r="140" s="2" customFormat="1">
      <c r="A140" s="41"/>
      <c r="B140" s="42"/>
      <c r="C140" s="43"/>
      <c r="D140" s="220" t="s">
        <v>131</v>
      </c>
      <c r="E140" s="43"/>
      <c r="F140" s="221" t="s">
        <v>196</v>
      </c>
      <c r="G140" s="43"/>
      <c r="H140" s="43"/>
      <c r="I140" s="217"/>
      <c r="J140" s="43"/>
      <c r="K140" s="43"/>
      <c r="L140" s="47"/>
      <c r="M140" s="218"/>
      <c r="N140" s="219"/>
      <c r="O140" s="87"/>
      <c r="P140" s="87"/>
      <c r="Q140" s="87"/>
      <c r="R140" s="87"/>
      <c r="S140" s="87"/>
      <c r="T140" s="88"/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T140" s="19" t="s">
        <v>131</v>
      </c>
      <c r="AU140" s="19" t="s">
        <v>87</v>
      </c>
    </row>
    <row r="141" s="2" customFormat="1" ht="16.5" customHeight="1">
      <c r="A141" s="41"/>
      <c r="B141" s="42"/>
      <c r="C141" s="202" t="s">
        <v>197</v>
      </c>
      <c r="D141" s="202" t="s">
        <v>122</v>
      </c>
      <c r="E141" s="203" t="s">
        <v>198</v>
      </c>
      <c r="F141" s="204" t="s">
        <v>199</v>
      </c>
      <c r="G141" s="205" t="s">
        <v>125</v>
      </c>
      <c r="H141" s="206">
        <v>624</v>
      </c>
      <c r="I141" s="207"/>
      <c r="J141" s="208">
        <f>ROUND(I141*H141,2)</f>
        <v>0</v>
      </c>
      <c r="K141" s="204" t="s">
        <v>126</v>
      </c>
      <c r="L141" s="47"/>
      <c r="M141" s="209" t="s">
        <v>41</v>
      </c>
      <c r="N141" s="210" t="s">
        <v>51</v>
      </c>
      <c r="O141" s="87"/>
      <c r="P141" s="211">
        <f>O141*H141</f>
        <v>0</v>
      </c>
      <c r="Q141" s="211">
        <v>0</v>
      </c>
      <c r="R141" s="211">
        <f>Q141*H141</f>
        <v>0</v>
      </c>
      <c r="S141" s="211">
        <v>0</v>
      </c>
      <c r="T141" s="212">
        <f>S141*H141</f>
        <v>0</v>
      </c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R141" s="213" t="s">
        <v>127</v>
      </c>
      <c r="AT141" s="213" t="s">
        <v>122</v>
      </c>
      <c r="AU141" s="213" t="s">
        <v>87</v>
      </c>
      <c r="AY141" s="19" t="s">
        <v>120</v>
      </c>
      <c r="BE141" s="214">
        <f>IF(N141="základní",J141,0)</f>
        <v>0</v>
      </c>
      <c r="BF141" s="214">
        <f>IF(N141="snížená",J141,0)</f>
        <v>0</v>
      </c>
      <c r="BG141" s="214">
        <f>IF(N141="zákl. přenesená",J141,0)</f>
        <v>0</v>
      </c>
      <c r="BH141" s="214">
        <f>IF(N141="sníž. přenesená",J141,0)</f>
        <v>0</v>
      </c>
      <c r="BI141" s="214">
        <f>IF(N141="nulová",J141,0)</f>
        <v>0</v>
      </c>
      <c r="BJ141" s="19" t="s">
        <v>85</v>
      </c>
      <c r="BK141" s="214">
        <f>ROUND(I141*H141,2)</f>
        <v>0</v>
      </c>
      <c r="BL141" s="19" t="s">
        <v>127</v>
      </c>
      <c r="BM141" s="213" t="s">
        <v>200</v>
      </c>
    </row>
    <row r="142" s="2" customFormat="1">
      <c r="A142" s="41"/>
      <c r="B142" s="42"/>
      <c r="C142" s="43"/>
      <c r="D142" s="215" t="s">
        <v>129</v>
      </c>
      <c r="E142" s="43"/>
      <c r="F142" s="216" t="s">
        <v>201</v>
      </c>
      <c r="G142" s="43"/>
      <c r="H142" s="43"/>
      <c r="I142" s="217"/>
      <c r="J142" s="43"/>
      <c r="K142" s="43"/>
      <c r="L142" s="47"/>
      <c r="M142" s="218"/>
      <c r="N142" s="219"/>
      <c r="O142" s="87"/>
      <c r="P142" s="87"/>
      <c r="Q142" s="87"/>
      <c r="R142" s="87"/>
      <c r="S142" s="87"/>
      <c r="T142" s="88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T142" s="19" t="s">
        <v>129</v>
      </c>
      <c r="AU142" s="19" t="s">
        <v>87</v>
      </c>
    </row>
    <row r="143" s="2" customFormat="1">
      <c r="A143" s="41"/>
      <c r="B143" s="42"/>
      <c r="C143" s="43"/>
      <c r="D143" s="220" t="s">
        <v>131</v>
      </c>
      <c r="E143" s="43"/>
      <c r="F143" s="221" t="s">
        <v>202</v>
      </c>
      <c r="G143" s="43"/>
      <c r="H143" s="43"/>
      <c r="I143" s="217"/>
      <c r="J143" s="43"/>
      <c r="K143" s="43"/>
      <c r="L143" s="47"/>
      <c r="M143" s="218"/>
      <c r="N143" s="219"/>
      <c r="O143" s="87"/>
      <c r="P143" s="87"/>
      <c r="Q143" s="87"/>
      <c r="R143" s="87"/>
      <c r="S143" s="87"/>
      <c r="T143" s="88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T143" s="19" t="s">
        <v>131</v>
      </c>
      <c r="AU143" s="19" t="s">
        <v>87</v>
      </c>
    </row>
    <row r="144" s="2" customFormat="1" ht="16.5" customHeight="1">
      <c r="A144" s="41"/>
      <c r="B144" s="42"/>
      <c r="C144" s="202" t="s">
        <v>203</v>
      </c>
      <c r="D144" s="202" t="s">
        <v>122</v>
      </c>
      <c r="E144" s="203" t="s">
        <v>204</v>
      </c>
      <c r="F144" s="204" t="s">
        <v>205</v>
      </c>
      <c r="G144" s="205" t="s">
        <v>125</v>
      </c>
      <c r="H144" s="206">
        <v>624</v>
      </c>
      <c r="I144" s="207"/>
      <c r="J144" s="208">
        <f>ROUND(I144*H144,2)</f>
        <v>0</v>
      </c>
      <c r="K144" s="204" t="s">
        <v>126</v>
      </c>
      <c r="L144" s="47"/>
      <c r="M144" s="209" t="s">
        <v>41</v>
      </c>
      <c r="N144" s="210" t="s">
        <v>51</v>
      </c>
      <c r="O144" s="87"/>
      <c r="P144" s="211">
        <f>O144*H144</f>
        <v>0</v>
      </c>
      <c r="Q144" s="211">
        <v>0</v>
      </c>
      <c r="R144" s="211">
        <f>Q144*H144</f>
        <v>0</v>
      </c>
      <c r="S144" s="211">
        <v>0</v>
      </c>
      <c r="T144" s="212">
        <f>S144*H144</f>
        <v>0</v>
      </c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R144" s="213" t="s">
        <v>127</v>
      </c>
      <c r="AT144" s="213" t="s">
        <v>122</v>
      </c>
      <c r="AU144" s="213" t="s">
        <v>87</v>
      </c>
      <c r="AY144" s="19" t="s">
        <v>120</v>
      </c>
      <c r="BE144" s="214">
        <f>IF(N144="základní",J144,0)</f>
        <v>0</v>
      </c>
      <c r="BF144" s="214">
        <f>IF(N144="snížená",J144,0)</f>
        <v>0</v>
      </c>
      <c r="BG144" s="214">
        <f>IF(N144="zákl. přenesená",J144,0)</f>
        <v>0</v>
      </c>
      <c r="BH144" s="214">
        <f>IF(N144="sníž. přenesená",J144,0)</f>
        <v>0</v>
      </c>
      <c r="BI144" s="214">
        <f>IF(N144="nulová",J144,0)</f>
        <v>0</v>
      </c>
      <c r="BJ144" s="19" t="s">
        <v>85</v>
      </c>
      <c r="BK144" s="214">
        <f>ROUND(I144*H144,2)</f>
        <v>0</v>
      </c>
      <c r="BL144" s="19" t="s">
        <v>127</v>
      </c>
      <c r="BM144" s="213" t="s">
        <v>206</v>
      </c>
    </row>
    <row r="145" s="2" customFormat="1">
      <c r="A145" s="41"/>
      <c r="B145" s="42"/>
      <c r="C145" s="43"/>
      <c r="D145" s="215" t="s">
        <v>129</v>
      </c>
      <c r="E145" s="43"/>
      <c r="F145" s="216" t="s">
        <v>207</v>
      </c>
      <c r="G145" s="43"/>
      <c r="H145" s="43"/>
      <c r="I145" s="217"/>
      <c r="J145" s="43"/>
      <c r="K145" s="43"/>
      <c r="L145" s="47"/>
      <c r="M145" s="218"/>
      <c r="N145" s="219"/>
      <c r="O145" s="87"/>
      <c r="P145" s="87"/>
      <c r="Q145" s="87"/>
      <c r="R145" s="87"/>
      <c r="S145" s="87"/>
      <c r="T145" s="88"/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T145" s="19" t="s">
        <v>129</v>
      </c>
      <c r="AU145" s="19" t="s">
        <v>87</v>
      </c>
    </row>
    <row r="146" s="2" customFormat="1">
      <c r="A146" s="41"/>
      <c r="B146" s="42"/>
      <c r="C146" s="43"/>
      <c r="D146" s="220" t="s">
        <v>131</v>
      </c>
      <c r="E146" s="43"/>
      <c r="F146" s="221" t="s">
        <v>208</v>
      </c>
      <c r="G146" s="43"/>
      <c r="H146" s="43"/>
      <c r="I146" s="217"/>
      <c r="J146" s="43"/>
      <c r="K146" s="43"/>
      <c r="L146" s="47"/>
      <c r="M146" s="218"/>
      <c r="N146" s="219"/>
      <c r="O146" s="87"/>
      <c r="P146" s="87"/>
      <c r="Q146" s="87"/>
      <c r="R146" s="87"/>
      <c r="S146" s="87"/>
      <c r="T146" s="88"/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T146" s="19" t="s">
        <v>131</v>
      </c>
      <c r="AU146" s="19" t="s">
        <v>87</v>
      </c>
    </row>
    <row r="147" s="14" customFormat="1">
      <c r="A147" s="14"/>
      <c r="B147" s="232"/>
      <c r="C147" s="233"/>
      <c r="D147" s="215" t="s">
        <v>133</v>
      </c>
      <c r="E147" s="234" t="s">
        <v>41</v>
      </c>
      <c r="F147" s="235" t="s">
        <v>175</v>
      </c>
      <c r="G147" s="233"/>
      <c r="H147" s="236">
        <v>624</v>
      </c>
      <c r="I147" s="237"/>
      <c r="J147" s="233"/>
      <c r="K147" s="233"/>
      <c r="L147" s="238"/>
      <c r="M147" s="239"/>
      <c r="N147" s="240"/>
      <c r="O147" s="240"/>
      <c r="P147" s="240"/>
      <c r="Q147" s="240"/>
      <c r="R147" s="240"/>
      <c r="S147" s="240"/>
      <c r="T147" s="241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42" t="s">
        <v>133</v>
      </c>
      <c r="AU147" s="242" t="s">
        <v>87</v>
      </c>
      <c r="AV147" s="14" t="s">
        <v>87</v>
      </c>
      <c r="AW147" s="14" t="s">
        <v>42</v>
      </c>
      <c r="AX147" s="14" t="s">
        <v>80</v>
      </c>
      <c r="AY147" s="242" t="s">
        <v>120</v>
      </c>
    </row>
    <row r="148" s="15" customFormat="1">
      <c r="A148" s="15"/>
      <c r="B148" s="243"/>
      <c r="C148" s="244"/>
      <c r="D148" s="215" t="s">
        <v>133</v>
      </c>
      <c r="E148" s="245" t="s">
        <v>41</v>
      </c>
      <c r="F148" s="246" t="s">
        <v>136</v>
      </c>
      <c r="G148" s="244"/>
      <c r="H148" s="247">
        <v>624</v>
      </c>
      <c r="I148" s="248"/>
      <c r="J148" s="244"/>
      <c r="K148" s="244"/>
      <c r="L148" s="249"/>
      <c r="M148" s="250"/>
      <c r="N148" s="251"/>
      <c r="O148" s="251"/>
      <c r="P148" s="251"/>
      <c r="Q148" s="251"/>
      <c r="R148" s="251"/>
      <c r="S148" s="251"/>
      <c r="T148" s="252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T148" s="253" t="s">
        <v>133</v>
      </c>
      <c r="AU148" s="253" t="s">
        <v>87</v>
      </c>
      <c r="AV148" s="15" t="s">
        <v>127</v>
      </c>
      <c r="AW148" s="15" t="s">
        <v>42</v>
      </c>
      <c r="AX148" s="15" t="s">
        <v>85</v>
      </c>
      <c r="AY148" s="253" t="s">
        <v>120</v>
      </c>
    </row>
    <row r="149" s="12" customFormat="1" ht="22.8" customHeight="1">
      <c r="A149" s="12"/>
      <c r="B149" s="186"/>
      <c r="C149" s="187"/>
      <c r="D149" s="188" t="s">
        <v>79</v>
      </c>
      <c r="E149" s="200" t="s">
        <v>183</v>
      </c>
      <c r="F149" s="200" t="s">
        <v>209</v>
      </c>
      <c r="G149" s="187"/>
      <c r="H149" s="187"/>
      <c r="I149" s="190"/>
      <c r="J149" s="201">
        <f>BK149</f>
        <v>0</v>
      </c>
      <c r="K149" s="187"/>
      <c r="L149" s="192"/>
      <c r="M149" s="193"/>
      <c r="N149" s="194"/>
      <c r="O149" s="194"/>
      <c r="P149" s="195">
        <f>SUM(P150:P160)</f>
        <v>0</v>
      </c>
      <c r="Q149" s="194"/>
      <c r="R149" s="195">
        <f>SUM(R150:R160)</f>
        <v>1.51424</v>
      </c>
      <c r="S149" s="194"/>
      <c r="T149" s="196">
        <f>SUM(T150:T160)</f>
        <v>1.4199999999999999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197" t="s">
        <v>85</v>
      </c>
      <c r="AT149" s="198" t="s">
        <v>79</v>
      </c>
      <c r="AU149" s="198" t="s">
        <v>85</v>
      </c>
      <c r="AY149" s="197" t="s">
        <v>120</v>
      </c>
      <c r="BK149" s="199">
        <f>SUM(BK150:BK160)</f>
        <v>0</v>
      </c>
    </row>
    <row r="150" s="2" customFormat="1" ht="21.75" customHeight="1">
      <c r="A150" s="41"/>
      <c r="B150" s="42"/>
      <c r="C150" s="202" t="s">
        <v>8</v>
      </c>
      <c r="D150" s="202" t="s">
        <v>122</v>
      </c>
      <c r="E150" s="203" t="s">
        <v>210</v>
      </c>
      <c r="F150" s="204" t="s">
        <v>211</v>
      </c>
      <c r="G150" s="205" t="s">
        <v>212</v>
      </c>
      <c r="H150" s="206">
        <v>1</v>
      </c>
      <c r="I150" s="207"/>
      <c r="J150" s="208">
        <f>ROUND(I150*H150,2)</f>
        <v>0</v>
      </c>
      <c r="K150" s="204" t="s">
        <v>126</v>
      </c>
      <c r="L150" s="47"/>
      <c r="M150" s="209" t="s">
        <v>41</v>
      </c>
      <c r="N150" s="210" t="s">
        <v>51</v>
      </c>
      <c r="O150" s="87"/>
      <c r="P150" s="211">
        <f>O150*H150</f>
        <v>0</v>
      </c>
      <c r="Q150" s="211">
        <v>0.62248000000000003</v>
      </c>
      <c r="R150" s="211">
        <f>Q150*H150</f>
        <v>0.62248000000000003</v>
      </c>
      <c r="S150" s="211">
        <v>0.62</v>
      </c>
      <c r="T150" s="212">
        <f>S150*H150</f>
        <v>0.62</v>
      </c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R150" s="213" t="s">
        <v>127</v>
      </c>
      <c r="AT150" s="213" t="s">
        <v>122</v>
      </c>
      <c r="AU150" s="213" t="s">
        <v>87</v>
      </c>
      <c r="AY150" s="19" t="s">
        <v>120</v>
      </c>
      <c r="BE150" s="214">
        <f>IF(N150="základní",J150,0)</f>
        <v>0</v>
      </c>
      <c r="BF150" s="214">
        <f>IF(N150="snížená",J150,0)</f>
        <v>0</v>
      </c>
      <c r="BG150" s="214">
        <f>IF(N150="zákl. přenesená",J150,0)</f>
        <v>0</v>
      </c>
      <c r="BH150" s="214">
        <f>IF(N150="sníž. přenesená",J150,0)</f>
        <v>0</v>
      </c>
      <c r="BI150" s="214">
        <f>IF(N150="nulová",J150,0)</f>
        <v>0</v>
      </c>
      <c r="BJ150" s="19" t="s">
        <v>85</v>
      </c>
      <c r="BK150" s="214">
        <f>ROUND(I150*H150,2)</f>
        <v>0</v>
      </c>
      <c r="BL150" s="19" t="s">
        <v>127</v>
      </c>
      <c r="BM150" s="213" t="s">
        <v>213</v>
      </c>
    </row>
    <row r="151" s="2" customFormat="1">
      <c r="A151" s="41"/>
      <c r="B151" s="42"/>
      <c r="C151" s="43"/>
      <c r="D151" s="215" t="s">
        <v>129</v>
      </c>
      <c r="E151" s="43"/>
      <c r="F151" s="216" t="s">
        <v>214</v>
      </c>
      <c r="G151" s="43"/>
      <c r="H151" s="43"/>
      <c r="I151" s="217"/>
      <c r="J151" s="43"/>
      <c r="K151" s="43"/>
      <c r="L151" s="47"/>
      <c r="M151" s="218"/>
      <c r="N151" s="219"/>
      <c r="O151" s="87"/>
      <c r="P151" s="87"/>
      <c r="Q151" s="87"/>
      <c r="R151" s="87"/>
      <c r="S151" s="87"/>
      <c r="T151" s="88"/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T151" s="19" t="s">
        <v>129</v>
      </c>
      <c r="AU151" s="19" t="s">
        <v>87</v>
      </c>
    </row>
    <row r="152" s="2" customFormat="1">
      <c r="A152" s="41"/>
      <c r="B152" s="42"/>
      <c r="C152" s="43"/>
      <c r="D152" s="220" t="s">
        <v>131</v>
      </c>
      <c r="E152" s="43"/>
      <c r="F152" s="221" t="s">
        <v>215</v>
      </c>
      <c r="G152" s="43"/>
      <c r="H152" s="43"/>
      <c r="I152" s="217"/>
      <c r="J152" s="43"/>
      <c r="K152" s="43"/>
      <c r="L152" s="47"/>
      <c r="M152" s="218"/>
      <c r="N152" s="219"/>
      <c r="O152" s="87"/>
      <c r="P152" s="87"/>
      <c r="Q152" s="87"/>
      <c r="R152" s="87"/>
      <c r="S152" s="87"/>
      <c r="T152" s="88"/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T152" s="19" t="s">
        <v>131</v>
      </c>
      <c r="AU152" s="19" t="s">
        <v>87</v>
      </c>
    </row>
    <row r="153" s="13" customFormat="1">
      <c r="A153" s="13"/>
      <c r="B153" s="222"/>
      <c r="C153" s="223"/>
      <c r="D153" s="215" t="s">
        <v>133</v>
      </c>
      <c r="E153" s="224" t="s">
        <v>41</v>
      </c>
      <c r="F153" s="225" t="s">
        <v>216</v>
      </c>
      <c r="G153" s="223"/>
      <c r="H153" s="224" t="s">
        <v>41</v>
      </c>
      <c r="I153" s="226"/>
      <c r="J153" s="223"/>
      <c r="K153" s="223"/>
      <c r="L153" s="227"/>
      <c r="M153" s="228"/>
      <c r="N153" s="229"/>
      <c r="O153" s="229"/>
      <c r="P153" s="229"/>
      <c r="Q153" s="229"/>
      <c r="R153" s="229"/>
      <c r="S153" s="229"/>
      <c r="T153" s="230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31" t="s">
        <v>133</v>
      </c>
      <c r="AU153" s="231" t="s">
        <v>87</v>
      </c>
      <c r="AV153" s="13" t="s">
        <v>85</v>
      </c>
      <c r="AW153" s="13" t="s">
        <v>42</v>
      </c>
      <c r="AX153" s="13" t="s">
        <v>80</v>
      </c>
      <c r="AY153" s="231" t="s">
        <v>120</v>
      </c>
    </row>
    <row r="154" s="14" customFormat="1">
      <c r="A154" s="14"/>
      <c r="B154" s="232"/>
      <c r="C154" s="233"/>
      <c r="D154" s="215" t="s">
        <v>133</v>
      </c>
      <c r="E154" s="234" t="s">
        <v>41</v>
      </c>
      <c r="F154" s="235" t="s">
        <v>85</v>
      </c>
      <c r="G154" s="233"/>
      <c r="H154" s="236">
        <v>1</v>
      </c>
      <c r="I154" s="237"/>
      <c r="J154" s="233"/>
      <c r="K154" s="233"/>
      <c r="L154" s="238"/>
      <c r="M154" s="239"/>
      <c r="N154" s="240"/>
      <c r="O154" s="240"/>
      <c r="P154" s="240"/>
      <c r="Q154" s="240"/>
      <c r="R154" s="240"/>
      <c r="S154" s="240"/>
      <c r="T154" s="241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42" t="s">
        <v>133</v>
      </c>
      <c r="AU154" s="242" t="s">
        <v>87</v>
      </c>
      <c r="AV154" s="14" t="s">
        <v>87</v>
      </c>
      <c r="AW154" s="14" t="s">
        <v>42</v>
      </c>
      <c r="AX154" s="14" t="s">
        <v>80</v>
      </c>
      <c r="AY154" s="242" t="s">
        <v>120</v>
      </c>
    </row>
    <row r="155" s="15" customFormat="1">
      <c r="A155" s="15"/>
      <c r="B155" s="243"/>
      <c r="C155" s="244"/>
      <c r="D155" s="215" t="s">
        <v>133</v>
      </c>
      <c r="E155" s="245" t="s">
        <v>41</v>
      </c>
      <c r="F155" s="246" t="s">
        <v>136</v>
      </c>
      <c r="G155" s="244"/>
      <c r="H155" s="247">
        <v>1</v>
      </c>
      <c r="I155" s="248"/>
      <c r="J155" s="244"/>
      <c r="K155" s="244"/>
      <c r="L155" s="249"/>
      <c r="M155" s="250"/>
      <c r="N155" s="251"/>
      <c r="O155" s="251"/>
      <c r="P155" s="251"/>
      <c r="Q155" s="251"/>
      <c r="R155" s="251"/>
      <c r="S155" s="251"/>
      <c r="T155" s="252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T155" s="253" t="s">
        <v>133</v>
      </c>
      <c r="AU155" s="253" t="s">
        <v>87</v>
      </c>
      <c r="AV155" s="15" t="s">
        <v>127</v>
      </c>
      <c r="AW155" s="15" t="s">
        <v>42</v>
      </c>
      <c r="AX155" s="15" t="s">
        <v>85</v>
      </c>
      <c r="AY155" s="253" t="s">
        <v>120</v>
      </c>
    </row>
    <row r="156" s="2" customFormat="1" ht="16.5" customHeight="1">
      <c r="A156" s="41"/>
      <c r="B156" s="42"/>
      <c r="C156" s="202" t="s">
        <v>217</v>
      </c>
      <c r="D156" s="202" t="s">
        <v>122</v>
      </c>
      <c r="E156" s="203" t="s">
        <v>218</v>
      </c>
      <c r="F156" s="204" t="s">
        <v>219</v>
      </c>
      <c r="G156" s="205" t="s">
        <v>212</v>
      </c>
      <c r="H156" s="206">
        <v>8</v>
      </c>
      <c r="I156" s="207"/>
      <c r="J156" s="208">
        <f>ROUND(I156*H156,2)</f>
        <v>0</v>
      </c>
      <c r="K156" s="204" t="s">
        <v>126</v>
      </c>
      <c r="L156" s="47"/>
      <c r="M156" s="209" t="s">
        <v>41</v>
      </c>
      <c r="N156" s="210" t="s">
        <v>51</v>
      </c>
      <c r="O156" s="87"/>
      <c r="P156" s="211">
        <f>O156*H156</f>
        <v>0</v>
      </c>
      <c r="Q156" s="211">
        <v>0.10037</v>
      </c>
      <c r="R156" s="211">
        <f>Q156*H156</f>
        <v>0.80296000000000001</v>
      </c>
      <c r="S156" s="211">
        <v>0.10000000000000001</v>
      </c>
      <c r="T156" s="212">
        <f>S156*H156</f>
        <v>0.80000000000000004</v>
      </c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  <c r="AR156" s="213" t="s">
        <v>127</v>
      </c>
      <c r="AT156" s="213" t="s">
        <v>122</v>
      </c>
      <c r="AU156" s="213" t="s">
        <v>87</v>
      </c>
      <c r="AY156" s="19" t="s">
        <v>120</v>
      </c>
      <c r="BE156" s="214">
        <f>IF(N156="základní",J156,0)</f>
        <v>0</v>
      </c>
      <c r="BF156" s="214">
        <f>IF(N156="snížená",J156,0)</f>
        <v>0</v>
      </c>
      <c r="BG156" s="214">
        <f>IF(N156="zákl. přenesená",J156,0)</f>
        <v>0</v>
      </c>
      <c r="BH156" s="214">
        <f>IF(N156="sníž. přenesená",J156,0)</f>
        <v>0</v>
      </c>
      <c r="BI156" s="214">
        <f>IF(N156="nulová",J156,0)</f>
        <v>0</v>
      </c>
      <c r="BJ156" s="19" t="s">
        <v>85</v>
      </c>
      <c r="BK156" s="214">
        <f>ROUND(I156*H156,2)</f>
        <v>0</v>
      </c>
      <c r="BL156" s="19" t="s">
        <v>127</v>
      </c>
      <c r="BM156" s="213" t="s">
        <v>220</v>
      </c>
    </row>
    <row r="157" s="2" customFormat="1">
      <c r="A157" s="41"/>
      <c r="B157" s="42"/>
      <c r="C157" s="43"/>
      <c r="D157" s="215" t="s">
        <v>129</v>
      </c>
      <c r="E157" s="43"/>
      <c r="F157" s="216" t="s">
        <v>219</v>
      </c>
      <c r="G157" s="43"/>
      <c r="H157" s="43"/>
      <c r="I157" s="217"/>
      <c r="J157" s="43"/>
      <c r="K157" s="43"/>
      <c r="L157" s="47"/>
      <c r="M157" s="218"/>
      <c r="N157" s="219"/>
      <c r="O157" s="87"/>
      <c r="P157" s="87"/>
      <c r="Q157" s="87"/>
      <c r="R157" s="87"/>
      <c r="S157" s="87"/>
      <c r="T157" s="88"/>
      <c r="U157" s="41"/>
      <c r="V157" s="41"/>
      <c r="W157" s="41"/>
      <c r="X157" s="41"/>
      <c r="Y157" s="41"/>
      <c r="Z157" s="41"/>
      <c r="AA157" s="41"/>
      <c r="AB157" s="41"/>
      <c r="AC157" s="41"/>
      <c r="AD157" s="41"/>
      <c r="AE157" s="41"/>
      <c r="AT157" s="19" t="s">
        <v>129</v>
      </c>
      <c r="AU157" s="19" t="s">
        <v>87</v>
      </c>
    </row>
    <row r="158" s="2" customFormat="1">
      <c r="A158" s="41"/>
      <c r="B158" s="42"/>
      <c r="C158" s="43"/>
      <c r="D158" s="220" t="s">
        <v>131</v>
      </c>
      <c r="E158" s="43"/>
      <c r="F158" s="221" t="s">
        <v>221</v>
      </c>
      <c r="G158" s="43"/>
      <c r="H158" s="43"/>
      <c r="I158" s="217"/>
      <c r="J158" s="43"/>
      <c r="K158" s="43"/>
      <c r="L158" s="47"/>
      <c r="M158" s="218"/>
      <c r="N158" s="219"/>
      <c r="O158" s="87"/>
      <c r="P158" s="87"/>
      <c r="Q158" s="87"/>
      <c r="R158" s="87"/>
      <c r="S158" s="87"/>
      <c r="T158" s="88"/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T158" s="19" t="s">
        <v>131</v>
      </c>
      <c r="AU158" s="19" t="s">
        <v>87</v>
      </c>
    </row>
    <row r="159" s="2" customFormat="1" ht="16.5" customHeight="1">
      <c r="A159" s="41"/>
      <c r="B159" s="42"/>
      <c r="C159" s="254" t="s">
        <v>222</v>
      </c>
      <c r="D159" s="254" t="s">
        <v>223</v>
      </c>
      <c r="E159" s="255" t="s">
        <v>224</v>
      </c>
      <c r="F159" s="256" t="s">
        <v>225</v>
      </c>
      <c r="G159" s="257" t="s">
        <v>212</v>
      </c>
      <c r="H159" s="258">
        <v>8</v>
      </c>
      <c r="I159" s="259"/>
      <c r="J159" s="260">
        <f>ROUND(I159*H159,2)</f>
        <v>0</v>
      </c>
      <c r="K159" s="256" t="s">
        <v>126</v>
      </c>
      <c r="L159" s="261"/>
      <c r="M159" s="262" t="s">
        <v>41</v>
      </c>
      <c r="N159" s="263" t="s">
        <v>51</v>
      </c>
      <c r="O159" s="87"/>
      <c r="P159" s="211">
        <f>O159*H159</f>
        <v>0</v>
      </c>
      <c r="Q159" s="211">
        <v>0.011100000000000001</v>
      </c>
      <c r="R159" s="211">
        <f>Q159*H159</f>
        <v>0.088800000000000004</v>
      </c>
      <c r="S159" s="211">
        <v>0</v>
      </c>
      <c r="T159" s="212">
        <f>S159*H159</f>
        <v>0</v>
      </c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R159" s="213" t="s">
        <v>183</v>
      </c>
      <c r="AT159" s="213" t="s">
        <v>223</v>
      </c>
      <c r="AU159" s="213" t="s">
        <v>87</v>
      </c>
      <c r="AY159" s="19" t="s">
        <v>120</v>
      </c>
      <c r="BE159" s="214">
        <f>IF(N159="základní",J159,0)</f>
        <v>0</v>
      </c>
      <c r="BF159" s="214">
        <f>IF(N159="snížená",J159,0)</f>
        <v>0</v>
      </c>
      <c r="BG159" s="214">
        <f>IF(N159="zákl. přenesená",J159,0)</f>
        <v>0</v>
      </c>
      <c r="BH159" s="214">
        <f>IF(N159="sníž. přenesená",J159,0)</f>
        <v>0</v>
      </c>
      <c r="BI159" s="214">
        <f>IF(N159="nulová",J159,0)</f>
        <v>0</v>
      </c>
      <c r="BJ159" s="19" t="s">
        <v>85</v>
      </c>
      <c r="BK159" s="214">
        <f>ROUND(I159*H159,2)</f>
        <v>0</v>
      </c>
      <c r="BL159" s="19" t="s">
        <v>127</v>
      </c>
      <c r="BM159" s="213" t="s">
        <v>226</v>
      </c>
    </row>
    <row r="160" s="2" customFormat="1">
      <c r="A160" s="41"/>
      <c r="B160" s="42"/>
      <c r="C160" s="43"/>
      <c r="D160" s="215" t="s">
        <v>129</v>
      </c>
      <c r="E160" s="43"/>
      <c r="F160" s="216" t="s">
        <v>225</v>
      </c>
      <c r="G160" s="43"/>
      <c r="H160" s="43"/>
      <c r="I160" s="217"/>
      <c r="J160" s="43"/>
      <c r="K160" s="43"/>
      <c r="L160" s="47"/>
      <c r="M160" s="218"/>
      <c r="N160" s="219"/>
      <c r="O160" s="87"/>
      <c r="P160" s="87"/>
      <c r="Q160" s="87"/>
      <c r="R160" s="87"/>
      <c r="S160" s="87"/>
      <c r="T160" s="88"/>
      <c r="U160" s="41"/>
      <c r="V160" s="41"/>
      <c r="W160" s="41"/>
      <c r="X160" s="41"/>
      <c r="Y160" s="41"/>
      <c r="Z160" s="41"/>
      <c r="AA160" s="41"/>
      <c r="AB160" s="41"/>
      <c r="AC160" s="41"/>
      <c r="AD160" s="41"/>
      <c r="AE160" s="41"/>
      <c r="AT160" s="19" t="s">
        <v>129</v>
      </c>
      <c r="AU160" s="19" t="s">
        <v>87</v>
      </c>
    </row>
    <row r="161" s="12" customFormat="1" ht="22.8" customHeight="1">
      <c r="A161" s="12"/>
      <c r="B161" s="186"/>
      <c r="C161" s="187"/>
      <c r="D161" s="188" t="s">
        <v>79</v>
      </c>
      <c r="E161" s="200" t="s">
        <v>191</v>
      </c>
      <c r="F161" s="200" t="s">
        <v>227</v>
      </c>
      <c r="G161" s="187"/>
      <c r="H161" s="187"/>
      <c r="I161" s="190"/>
      <c r="J161" s="201">
        <f>BK161</f>
        <v>0</v>
      </c>
      <c r="K161" s="187"/>
      <c r="L161" s="192"/>
      <c r="M161" s="193"/>
      <c r="N161" s="194"/>
      <c r="O161" s="194"/>
      <c r="P161" s="195">
        <f>SUM(P162:P259)</f>
        <v>0</v>
      </c>
      <c r="Q161" s="194"/>
      <c r="R161" s="195">
        <f>SUM(R162:R259)</f>
        <v>23.177699999999998</v>
      </c>
      <c r="S161" s="194"/>
      <c r="T161" s="196">
        <f>SUM(T162:T259)</f>
        <v>6.2400000000000002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197" t="s">
        <v>85</v>
      </c>
      <c r="AT161" s="198" t="s">
        <v>79</v>
      </c>
      <c r="AU161" s="198" t="s">
        <v>85</v>
      </c>
      <c r="AY161" s="197" t="s">
        <v>120</v>
      </c>
      <c r="BK161" s="199">
        <f>SUM(BK162:BK259)</f>
        <v>0</v>
      </c>
    </row>
    <row r="162" s="2" customFormat="1" ht="16.5" customHeight="1">
      <c r="A162" s="41"/>
      <c r="B162" s="42"/>
      <c r="C162" s="202" t="s">
        <v>228</v>
      </c>
      <c r="D162" s="202" t="s">
        <v>122</v>
      </c>
      <c r="E162" s="203" t="s">
        <v>229</v>
      </c>
      <c r="F162" s="204" t="s">
        <v>230</v>
      </c>
      <c r="G162" s="205" t="s">
        <v>212</v>
      </c>
      <c r="H162" s="206">
        <v>13</v>
      </c>
      <c r="I162" s="207"/>
      <c r="J162" s="208">
        <f>ROUND(I162*H162,2)</f>
        <v>0</v>
      </c>
      <c r="K162" s="204" t="s">
        <v>126</v>
      </c>
      <c r="L162" s="47"/>
      <c r="M162" s="209" t="s">
        <v>41</v>
      </c>
      <c r="N162" s="210" t="s">
        <v>51</v>
      </c>
      <c r="O162" s="87"/>
      <c r="P162" s="211">
        <f>O162*H162</f>
        <v>0</v>
      </c>
      <c r="Q162" s="211">
        <v>0</v>
      </c>
      <c r="R162" s="211">
        <f>Q162*H162</f>
        <v>0</v>
      </c>
      <c r="S162" s="211">
        <v>0</v>
      </c>
      <c r="T162" s="212">
        <f>S162*H162</f>
        <v>0</v>
      </c>
      <c r="U162" s="41"/>
      <c r="V162" s="41"/>
      <c r="W162" s="41"/>
      <c r="X162" s="41"/>
      <c r="Y162" s="41"/>
      <c r="Z162" s="41"/>
      <c r="AA162" s="41"/>
      <c r="AB162" s="41"/>
      <c r="AC162" s="41"/>
      <c r="AD162" s="41"/>
      <c r="AE162" s="41"/>
      <c r="AR162" s="213" t="s">
        <v>127</v>
      </c>
      <c r="AT162" s="213" t="s">
        <v>122</v>
      </c>
      <c r="AU162" s="213" t="s">
        <v>87</v>
      </c>
      <c r="AY162" s="19" t="s">
        <v>120</v>
      </c>
      <c r="BE162" s="214">
        <f>IF(N162="základní",J162,0)</f>
        <v>0</v>
      </c>
      <c r="BF162" s="214">
        <f>IF(N162="snížená",J162,0)</f>
        <v>0</v>
      </c>
      <c r="BG162" s="214">
        <f>IF(N162="zákl. přenesená",J162,0)</f>
        <v>0</v>
      </c>
      <c r="BH162" s="214">
        <f>IF(N162="sníž. přenesená",J162,0)</f>
        <v>0</v>
      </c>
      <c r="BI162" s="214">
        <f>IF(N162="nulová",J162,0)</f>
        <v>0</v>
      </c>
      <c r="BJ162" s="19" t="s">
        <v>85</v>
      </c>
      <c r="BK162" s="214">
        <f>ROUND(I162*H162,2)</f>
        <v>0</v>
      </c>
      <c r="BL162" s="19" t="s">
        <v>127</v>
      </c>
      <c r="BM162" s="213" t="s">
        <v>231</v>
      </c>
    </row>
    <row r="163" s="2" customFormat="1">
      <c r="A163" s="41"/>
      <c r="B163" s="42"/>
      <c r="C163" s="43"/>
      <c r="D163" s="215" t="s">
        <v>129</v>
      </c>
      <c r="E163" s="43"/>
      <c r="F163" s="216" t="s">
        <v>232</v>
      </c>
      <c r="G163" s="43"/>
      <c r="H163" s="43"/>
      <c r="I163" s="217"/>
      <c r="J163" s="43"/>
      <c r="K163" s="43"/>
      <c r="L163" s="47"/>
      <c r="M163" s="218"/>
      <c r="N163" s="219"/>
      <c r="O163" s="87"/>
      <c r="P163" s="87"/>
      <c r="Q163" s="87"/>
      <c r="R163" s="87"/>
      <c r="S163" s="87"/>
      <c r="T163" s="88"/>
      <c r="U163" s="41"/>
      <c r="V163" s="41"/>
      <c r="W163" s="41"/>
      <c r="X163" s="41"/>
      <c r="Y163" s="41"/>
      <c r="Z163" s="41"/>
      <c r="AA163" s="41"/>
      <c r="AB163" s="41"/>
      <c r="AC163" s="41"/>
      <c r="AD163" s="41"/>
      <c r="AE163" s="41"/>
      <c r="AT163" s="19" t="s">
        <v>129</v>
      </c>
      <c r="AU163" s="19" t="s">
        <v>87</v>
      </c>
    </row>
    <row r="164" s="2" customFormat="1">
      <c r="A164" s="41"/>
      <c r="B164" s="42"/>
      <c r="C164" s="43"/>
      <c r="D164" s="220" t="s">
        <v>131</v>
      </c>
      <c r="E164" s="43"/>
      <c r="F164" s="221" t="s">
        <v>233</v>
      </c>
      <c r="G164" s="43"/>
      <c r="H164" s="43"/>
      <c r="I164" s="217"/>
      <c r="J164" s="43"/>
      <c r="K164" s="43"/>
      <c r="L164" s="47"/>
      <c r="M164" s="218"/>
      <c r="N164" s="219"/>
      <c r="O164" s="87"/>
      <c r="P164" s="87"/>
      <c r="Q164" s="87"/>
      <c r="R164" s="87"/>
      <c r="S164" s="87"/>
      <c r="T164" s="88"/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T164" s="19" t="s">
        <v>131</v>
      </c>
      <c r="AU164" s="19" t="s">
        <v>87</v>
      </c>
    </row>
    <row r="165" s="2" customFormat="1" ht="16.5" customHeight="1">
      <c r="A165" s="41"/>
      <c r="B165" s="42"/>
      <c r="C165" s="202" t="s">
        <v>234</v>
      </c>
      <c r="D165" s="202" t="s">
        <v>122</v>
      </c>
      <c r="E165" s="203" t="s">
        <v>235</v>
      </c>
      <c r="F165" s="204" t="s">
        <v>236</v>
      </c>
      <c r="G165" s="205" t="s">
        <v>212</v>
      </c>
      <c r="H165" s="206">
        <v>13</v>
      </c>
      <c r="I165" s="207"/>
      <c r="J165" s="208">
        <f>ROUND(I165*H165,2)</f>
        <v>0</v>
      </c>
      <c r="K165" s="204" t="s">
        <v>126</v>
      </c>
      <c r="L165" s="47"/>
      <c r="M165" s="209" t="s">
        <v>41</v>
      </c>
      <c r="N165" s="210" t="s">
        <v>51</v>
      </c>
      <c r="O165" s="87"/>
      <c r="P165" s="211">
        <f>O165*H165</f>
        <v>0</v>
      </c>
      <c r="Q165" s="211">
        <v>0</v>
      </c>
      <c r="R165" s="211">
        <f>Q165*H165</f>
        <v>0</v>
      </c>
      <c r="S165" s="211">
        <v>0</v>
      </c>
      <c r="T165" s="212">
        <f>S165*H165</f>
        <v>0</v>
      </c>
      <c r="U165" s="41"/>
      <c r="V165" s="41"/>
      <c r="W165" s="41"/>
      <c r="X165" s="41"/>
      <c r="Y165" s="41"/>
      <c r="Z165" s="41"/>
      <c r="AA165" s="41"/>
      <c r="AB165" s="41"/>
      <c r="AC165" s="41"/>
      <c r="AD165" s="41"/>
      <c r="AE165" s="41"/>
      <c r="AR165" s="213" t="s">
        <v>127</v>
      </c>
      <c r="AT165" s="213" t="s">
        <v>122</v>
      </c>
      <c r="AU165" s="213" t="s">
        <v>87</v>
      </c>
      <c r="AY165" s="19" t="s">
        <v>120</v>
      </c>
      <c r="BE165" s="214">
        <f>IF(N165="základní",J165,0)</f>
        <v>0</v>
      </c>
      <c r="BF165" s="214">
        <f>IF(N165="snížená",J165,0)</f>
        <v>0</v>
      </c>
      <c r="BG165" s="214">
        <f>IF(N165="zákl. přenesená",J165,0)</f>
        <v>0</v>
      </c>
      <c r="BH165" s="214">
        <f>IF(N165="sníž. přenesená",J165,0)</f>
        <v>0</v>
      </c>
      <c r="BI165" s="214">
        <f>IF(N165="nulová",J165,0)</f>
        <v>0</v>
      </c>
      <c r="BJ165" s="19" t="s">
        <v>85</v>
      </c>
      <c r="BK165" s="214">
        <f>ROUND(I165*H165,2)</f>
        <v>0</v>
      </c>
      <c r="BL165" s="19" t="s">
        <v>127</v>
      </c>
      <c r="BM165" s="213" t="s">
        <v>237</v>
      </c>
    </row>
    <row r="166" s="2" customFormat="1">
      <c r="A166" s="41"/>
      <c r="B166" s="42"/>
      <c r="C166" s="43"/>
      <c r="D166" s="215" t="s">
        <v>129</v>
      </c>
      <c r="E166" s="43"/>
      <c r="F166" s="216" t="s">
        <v>238</v>
      </c>
      <c r="G166" s="43"/>
      <c r="H166" s="43"/>
      <c r="I166" s="217"/>
      <c r="J166" s="43"/>
      <c r="K166" s="43"/>
      <c r="L166" s="47"/>
      <c r="M166" s="218"/>
      <c r="N166" s="219"/>
      <c r="O166" s="87"/>
      <c r="P166" s="87"/>
      <c r="Q166" s="87"/>
      <c r="R166" s="87"/>
      <c r="S166" s="87"/>
      <c r="T166" s="88"/>
      <c r="U166" s="41"/>
      <c r="V166" s="41"/>
      <c r="W166" s="41"/>
      <c r="X166" s="41"/>
      <c r="Y166" s="41"/>
      <c r="Z166" s="41"/>
      <c r="AA166" s="41"/>
      <c r="AB166" s="41"/>
      <c r="AC166" s="41"/>
      <c r="AD166" s="41"/>
      <c r="AE166" s="41"/>
      <c r="AT166" s="19" t="s">
        <v>129</v>
      </c>
      <c r="AU166" s="19" t="s">
        <v>87</v>
      </c>
    </row>
    <row r="167" s="2" customFormat="1">
      <c r="A167" s="41"/>
      <c r="B167" s="42"/>
      <c r="C167" s="43"/>
      <c r="D167" s="220" t="s">
        <v>131</v>
      </c>
      <c r="E167" s="43"/>
      <c r="F167" s="221" t="s">
        <v>239</v>
      </c>
      <c r="G167" s="43"/>
      <c r="H167" s="43"/>
      <c r="I167" s="217"/>
      <c r="J167" s="43"/>
      <c r="K167" s="43"/>
      <c r="L167" s="47"/>
      <c r="M167" s="218"/>
      <c r="N167" s="219"/>
      <c r="O167" s="87"/>
      <c r="P167" s="87"/>
      <c r="Q167" s="87"/>
      <c r="R167" s="87"/>
      <c r="S167" s="87"/>
      <c r="T167" s="88"/>
      <c r="U167" s="41"/>
      <c r="V167" s="41"/>
      <c r="W167" s="41"/>
      <c r="X167" s="41"/>
      <c r="Y167" s="41"/>
      <c r="Z167" s="41"/>
      <c r="AA167" s="41"/>
      <c r="AB167" s="41"/>
      <c r="AC167" s="41"/>
      <c r="AD167" s="41"/>
      <c r="AE167" s="41"/>
      <c r="AT167" s="19" t="s">
        <v>131</v>
      </c>
      <c r="AU167" s="19" t="s">
        <v>87</v>
      </c>
    </row>
    <row r="168" s="2" customFormat="1">
      <c r="A168" s="41"/>
      <c r="B168" s="42"/>
      <c r="C168" s="43"/>
      <c r="D168" s="215" t="s">
        <v>240</v>
      </c>
      <c r="E168" s="43"/>
      <c r="F168" s="264" t="s">
        <v>241</v>
      </c>
      <c r="G168" s="43"/>
      <c r="H168" s="43"/>
      <c r="I168" s="217"/>
      <c r="J168" s="43"/>
      <c r="K168" s="43"/>
      <c r="L168" s="47"/>
      <c r="M168" s="218"/>
      <c r="N168" s="219"/>
      <c r="O168" s="87"/>
      <c r="P168" s="87"/>
      <c r="Q168" s="87"/>
      <c r="R168" s="87"/>
      <c r="S168" s="87"/>
      <c r="T168" s="88"/>
      <c r="U168" s="41"/>
      <c r="V168" s="41"/>
      <c r="W168" s="41"/>
      <c r="X168" s="41"/>
      <c r="Y168" s="41"/>
      <c r="Z168" s="41"/>
      <c r="AA168" s="41"/>
      <c r="AB168" s="41"/>
      <c r="AC168" s="41"/>
      <c r="AD168" s="41"/>
      <c r="AE168" s="41"/>
      <c r="AT168" s="19" t="s">
        <v>240</v>
      </c>
      <c r="AU168" s="19" t="s">
        <v>87</v>
      </c>
    </row>
    <row r="169" s="2" customFormat="1" ht="16.5" customHeight="1">
      <c r="A169" s="41"/>
      <c r="B169" s="42"/>
      <c r="C169" s="202" t="s">
        <v>242</v>
      </c>
      <c r="D169" s="202" t="s">
        <v>122</v>
      </c>
      <c r="E169" s="203" t="s">
        <v>243</v>
      </c>
      <c r="F169" s="204" t="s">
        <v>244</v>
      </c>
      <c r="G169" s="205" t="s">
        <v>212</v>
      </c>
      <c r="H169" s="206">
        <v>6</v>
      </c>
      <c r="I169" s="207"/>
      <c r="J169" s="208">
        <f>ROUND(I169*H169,2)</f>
        <v>0</v>
      </c>
      <c r="K169" s="204" t="s">
        <v>126</v>
      </c>
      <c r="L169" s="47"/>
      <c r="M169" s="209" t="s">
        <v>41</v>
      </c>
      <c r="N169" s="210" t="s">
        <v>51</v>
      </c>
      <c r="O169" s="87"/>
      <c r="P169" s="211">
        <f>O169*H169</f>
        <v>0</v>
      </c>
      <c r="Q169" s="211">
        <v>0</v>
      </c>
      <c r="R169" s="211">
        <f>Q169*H169</f>
        <v>0</v>
      </c>
      <c r="S169" s="211">
        <v>0</v>
      </c>
      <c r="T169" s="212">
        <f>S169*H169</f>
        <v>0</v>
      </c>
      <c r="U169" s="41"/>
      <c r="V169" s="41"/>
      <c r="W169" s="41"/>
      <c r="X169" s="41"/>
      <c r="Y169" s="41"/>
      <c r="Z169" s="41"/>
      <c r="AA169" s="41"/>
      <c r="AB169" s="41"/>
      <c r="AC169" s="41"/>
      <c r="AD169" s="41"/>
      <c r="AE169" s="41"/>
      <c r="AR169" s="213" t="s">
        <v>127</v>
      </c>
      <c r="AT169" s="213" t="s">
        <v>122</v>
      </c>
      <c r="AU169" s="213" t="s">
        <v>87</v>
      </c>
      <c r="AY169" s="19" t="s">
        <v>120</v>
      </c>
      <c r="BE169" s="214">
        <f>IF(N169="základní",J169,0)</f>
        <v>0</v>
      </c>
      <c r="BF169" s="214">
        <f>IF(N169="snížená",J169,0)</f>
        <v>0</v>
      </c>
      <c r="BG169" s="214">
        <f>IF(N169="zákl. přenesená",J169,0)</f>
        <v>0</v>
      </c>
      <c r="BH169" s="214">
        <f>IF(N169="sníž. přenesená",J169,0)</f>
        <v>0</v>
      </c>
      <c r="BI169" s="214">
        <f>IF(N169="nulová",J169,0)</f>
        <v>0</v>
      </c>
      <c r="BJ169" s="19" t="s">
        <v>85</v>
      </c>
      <c r="BK169" s="214">
        <f>ROUND(I169*H169,2)</f>
        <v>0</v>
      </c>
      <c r="BL169" s="19" t="s">
        <v>127</v>
      </c>
      <c r="BM169" s="213" t="s">
        <v>245</v>
      </c>
    </row>
    <row r="170" s="2" customFormat="1">
      <c r="A170" s="41"/>
      <c r="B170" s="42"/>
      <c r="C170" s="43"/>
      <c r="D170" s="215" t="s">
        <v>129</v>
      </c>
      <c r="E170" s="43"/>
      <c r="F170" s="216" t="s">
        <v>246</v>
      </c>
      <c r="G170" s="43"/>
      <c r="H170" s="43"/>
      <c r="I170" s="217"/>
      <c r="J170" s="43"/>
      <c r="K170" s="43"/>
      <c r="L170" s="47"/>
      <c r="M170" s="218"/>
      <c r="N170" s="219"/>
      <c r="O170" s="87"/>
      <c r="P170" s="87"/>
      <c r="Q170" s="87"/>
      <c r="R170" s="87"/>
      <c r="S170" s="87"/>
      <c r="T170" s="88"/>
      <c r="U170" s="41"/>
      <c r="V170" s="41"/>
      <c r="W170" s="41"/>
      <c r="X170" s="41"/>
      <c r="Y170" s="41"/>
      <c r="Z170" s="41"/>
      <c r="AA170" s="41"/>
      <c r="AB170" s="41"/>
      <c r="AC170" s="41"/>
      <c r="AD170" s="41"/>
      <c r="AE170" s="41"/>
      <c r="AT170" s="19" t="s">
        <v>129</v>
      </c>
      <c r="AU170" s="19" t="s">
        <v>87</v>
      </c>
    </row>
    <row r="171" s="2" customFormat="1">
      <c r="A171" s="41"/>
      <c r="B171" s="42"/>
      <c r="C171" s="43"/>
      <c r="D171" s="220" t="s">
        <v>131</v>
      </c>
      <c r="E171" s="43"/>
      <c r="F171" s="221" t="s">
        <v>247</v>
      </c>
      <c r="G171" s="43"/>
      <c r="H171" s="43"/>
      <c r="I171" s="217"/>
      <c r="J171" s="43"/>
      <c r="K171" s="43"/>
      <c r="L171" s="47"/>
      <c r="M171" s="218"/>
      <c r="N171" s="219"/>
      <c r="O171" s="87"/>
      <c r="P171" s="87"/>
      <c r="Q171" s="87"/>
      <c r="R171" s="87"/>
      <c r="S171" s="87"/>
      <c r="T171" s="88"/>
      <c r="U171" s="41"/>
      <c r="V171" s="41"/>
      <c r="W171" s="41"/>
      <c r="X171" s="41"/>
      <c r="Y171" s="41"/>
      <c r="Z171" s="41"/>
      <c r="AA171" s="41"/>
      <c r="AB171" s="41"/>
      <c r="AC171" s="41"/>
      <c r="AD171" s="41"/>
      <c r="AE171" s="41"/>
      <c r="AT171" s="19" t="s">
        <v>131</v>
      </c>
      <c r="AU171" s="19" t="s">
        <v>87</v>
      </c>
    </row>
    <row r="172" s="2" customFormat="1">
      <c r="A172" s="41"/>
      <c r="B172" s="42"/>
      <c r="C172" s="43"/>
      <c r="D172" s="215" t="s">
        <v>240</v>
      </c>
      <c r="E172" s="43"/>
      <c r="F172" s="264" t="s">
        <v>248</v>
      </c>
      <c r="G172" s="43"/>
      <c r="H172" s="43"/>
      <c r="I172" s="217"/>
      <c r="J172" s="43"/>
      <c r="K172" s="43"/>
      <c r="L172" s="47"/>
      <c r="M172" s="218"/>
      <c r="N172" s="219"/>
      <c r="O172" s="87"/>
      <c r="P172" s="87"/>
      <c r="Q172" s="87"/>
      <c r="R172" s="87"/>
      <c r="S172" s="87"/>
      <c r="T172" s="88"/>
      <c r="U172" s="41"/>
      <c r="V172" s="41"/>
      <c r="W172" s="41"/>
      <c r="X172" s="41"/>
      <c r="Y172" s="41"/>
      <c r="Z172" s="41"/>
      <c r="AA172" s="41"/>
      <c r="AB172" s="41"/>
      <c r="AC172" s="41"/>
      <c r="AD172" s="41"/>
      <c r="AE172" s="41"/>
      <c r="AT172" s="19" t="s">
        <v>240</v>
      </c>
      <c r="AU172" s="19" t="s">
        <v>87</v>
      </c>
    </row>
    <row r="173" s="2" customFormat="1" ht="16.5" customHeight="1">
      <c r="A173" s="41"/>
      <c r="B173" s="42"/>
      <c r="C173" s="202" t="s">
        <v>249</v>
      </c>
      <c r="D173" s="202" t="s">
        <v>122</v>
      </c>
      <c r="E173" s="203" t="s">
        <v>250</v>
      </c>
      <c r="F173" s="204" t="s">
        <v>251</v>
      </c>
      <c r="G173" s="205" t="s">
        <v>212</v>
      </c>
      <c r="H173" s="206">
        <v>6</v>
      </c>
      <c r="I173" s="207"/>
      <c r="J173" s="208">
        <f>ROUND(I173*H173,2)</f>
        <v>0</v>
      </c>
      <c r="K173" s="204" t="s">
        <v>126</v>
      </c>
      <c r="L173" s="47"/>
      <c r="M173" s="209" t="s">
        <v>41</v>
      </c>
      <c r="N173" s="210" t="s">
        <v>51</v>
      </c>
      <c r="O173" s="87"/>
      <c r="P173" s="211">
        <f>O173*H173</f>
        <v>0</v>
      </c>
      <c r="Q173" s="211">
        <v>0</v>
      </c>
      <c r="R173" s="211">
        <f>Q173*H173</f>
        <v>0</v>
      </c>
      <c r="S173" s="211">
        <v>0</v>
      </c>
      <c r="T173" s="212">
        <f>S173*H173</f>
        <v>0</v>
      </c>
      <c r="U173" s="41"/>
      <c r="V173" s="41"/>
      <c r="W173" s="41"/>
      <c r="X173" s="41"/>
      <c r="Y173" s="41"/>
      <c r="Z173" s="41"/>
      <c r="AA173" s="41"/>
      <c r="AB173" s="41"/>
      <c r="AC173" s="41"/>
      <c r="AD173" s="41"/>
      <c r="AE173" s="41"/>
      <c r="AR173" s="213" t="s">
        <v>127</v>
      </c>
      <c r="AT173" s="213" t="s">
        <v>122</v>
      </c>
      <c r="AU173" s="213" t="s">
        <v>87</v>
      </c>
      <c r="AY173" s="19" t="s">
        <v>120</v>
      </c>
      <c r="BE173" s="214">
        <f>IF(N173="základní",J173,0)</f>
        <v>0</v>
      </c>
      <c r="BF173" s="214">
        <f>IF(N173="snížená",J173,0)</f>
        <v>0</v>
      </c>
      <c r="BG173" s="214">
        <f>IF(N173="zákl. přenesená",J173,0)</f>
        <v>0</v>
      </c>
      <c r="BH173" s="214">
        <f>IF(N173="sníž. přenesená",J173,0)</f>
        <v>0</v>
      </c>
      <c r="BI173" s="214">
        <f>IF(N173="nulová",J173,0)</f>
        <v>0</v>
      </c>
      <c r="BJ173" s="19" t="s">
        <v>85</v>
      </c>
      <c r="BK173" s="214">
        <f>ROUND(I173*H173,2)</f>
        <v>0</v>
      </c>
      <c r="BL173" s="19" t="s">
        <v>127</v>
      </c>
      <c r="BM173" s="213" t="s">
        <v>252</v>
      </c>
    </row>
    <row r="174" s="2" customFormat="1">
      <c r="A174" s="41"/>
      <c r="B174" s="42"/>
      <c r="C174" s="43"/>
      <c r="D174" s="215" t="s">
        <v>129</v>
      </c>
      <c r="E174" s="43"/>
      <c r="F174" s="216" t="s">
        <v>253</v>
      </c>
      <c r="G174" s="43"/>
      <c r="H174" s="43"/>
      <c r="I174" s="217"/>
      <c r="J174" s="43"/>
      <c r="K174" s="43"/>
      <c r="L174" s="47"/>
      <c r="M174" s="218"/>
      <c r="N174" s="219"/>
      <c r="O174" s="87"/>
      <c r="P174" s="87"/>
      <c r="Q174" s="87"/>
      <c r="R174" s="87"/>
      <c r="S174" s="87"/>
      <c r="T174" s="88"/>
      <c r="U174" s="41"/>
      <c r="V174" s="41"/>
      <c r="W174" s="41"/>
      <c r="X174" s="41"/>
      <c r="Y174" s="41"/>
      <c r="Z174" s="41"/>
      <c r="AA174" s="41"/>
      <c r="AB174" s="41"/>
      <c r="AC174" s="41"/>
      <c r="AD174" s="41"/>
      <c r="AE174" s="41"/>
      <c r="AT174" s="19" t="s">
        <v>129</v>
      </c>
      <c r="AU174" s="19" t="s">
        <v>87</v>
      </c>
    </row>
    <row r="175" s="2" customFormat="1">
      <c r="A175" s="41"/>
      <c r="B175" s="42"/>
      <c r="C175" s="43"/>
      <c r="D175" s="220" t="s">
        <v>131</v>
      </c>
      <c r="E175" s="43"/>
      <c r="F175" s="221" t="s">
        <v>254</v>
      </c>
      <c r="G175" s="43"/>
      <c r="H175" s="43"/>
      <c r="I175" s="217"/>
      <c r="J175" s="43"/>
      <c r="K175" s="43"/>
      <c r="L175" s="47"/>
      <c r="M175" s="218"/>
      <c r="N175" s="219"/>
      <c r="O175" s="87"/>
      <c r="P175" s="87"/>
      <c r="Q175" s="87"/>
      <c r="R175" s="87"/>
      <c r="S175" s="87"/>
      <c r="T175" s="88"/>
      <c r="U175" s="41"/>
      <c r="V175" s="41"/>
      <c r="W175" s="41"/>
      <c r="X175" s="41"/>
      <c r="Y175" s="41"/>
      <c r="Z175" s="41"/>
      <c r="AA175" s="41"/>
      <c r="AB175" s="41"/>
      <c r="AC175" s="41"/>
      <c r="AD175" s="41"/>
      <c r="AE175" s="41"/>
      <c r="AT175" s="19" t="s">
        <v>131</v>
      </c>
      <c r="AU175" s="19" t="s">
        <v>87</v>
      </c>
    </row>
    <row r="176" s="14" customFormat="1">
      <c r="A176" s="14"/>
      <c r="B176" s="232"/>
      <c r="C176" s="233"/>
      <c r="D176" s="215" t="s">
        <v>133</v>
      </c>
      <c r="E176" s="234" t="s">
        <v>41</v>
      </c>
      <c r="F176" s="235" t="s">
        <v>255</v>
      </c>
      <c r="G176" s="233"/>
      <c r="H176" s="236">
        <v>6</v>
      </c>
      <c r="I176" s="237"/>
      <c r="J176" s="233"/>
      <c r="K176" s="233"/>
      <c r="L176" s="238"/>
      <c r="M176" s="239"/>
      <c r="N176" s="240"/>
      <c r="O176" s="240"/>
      <c r="P176" s="240"/>
      <c r="Q176" s="240"/>
      <c r="R176" s="240"/>
      <c r="S176" s="240"/>
      <c r="T176" s="241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42" t="s">
        <v>133</v>
      </c>
      <c r="AU176" s="242" t="s">
        <v>87</v>
      </c>
      <c r="AV176" s="14" t="s">
        <v>87</v>
      </c>
      <c r="AW176" s="14" t="s">
        <v>42</v>
      </c>
      <c r="AX176" s="14" t="s">
        <v>80</v>
      </c>
      <c r="AY176" s="242" t="s">
        <v>120</v>
      </c>
    </row>
    <row r="177" s="15" customFormat="1">
      <c r="A177" s="15"/>
      <c r="B177" s="243"/>
      <c r="C177" s="244"/>
      <c r="D177" s="215" t="s">
        <v>133</v>
      </c>
      <c r="E177" s="245" t="s">
        <v>41</v>
      </c>
      <c r="F177" s="246" t="s">
        <v>136</v>
      </c>
      <c r="G177" s="244"/>
      <c r="H177" s="247">
        <v>6</v>
      </c>
      <c r="I177" s="248"/>
      <c r="J177" s="244"/>
      <c r="K177" s="244"/>
      <c r="L177" s="249"/>
      <c r="M177" s="250"/>
      <c r="N177" s="251"/>
      <c r="O177" s="251"/>
      <c r="P177" s="251"/>
      <c r="Q177" s="251"/>
      <c r="R177" s="251"/>
      <c r="S177" s="251"/>
      <c r="T177" s="252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T177" s="253" t="s">
        <v>133</v>
      </c>
      <c r="AU177" s="253" t="s">
        <v>87</v>
      </c>
      <c r="AV177" s="15" t="s">
        <v>127</v>
      </c>
      <c r="AW177" s="15" t="s">
        <v>42</v>
      </c>
      <c r="AX177" s="15" t="s">
        <v>85</v>
      </c>
      <c r="AY177" s="253" t="s">
        <v>120</v>
      </c>
    </row>
    <row r="178" s="2" customFormat="1" ht="16.5" customHeight="1">
      <c r="A178" s="41"/>
      <c r="B178" s="42"/>
      <c r="C178" s="202" t="s">
        <v>256</v>
      </c>
      <c r="D178" s="202" t="s">
        <v>122</v>
      </c>
      <c r="E178" s="203" t="s">
        <v>257</v>
      </c>
      <c r="F178" s="204" t="s">
        <v>258</v>
      </c>
      <c r="G178" s="205" t="s">
        <v>212</v>
      </c>
      <c r="H178" s="206">
        <v>3</v>
      </c>
      <c r="I178" s="207"/>
      <c r="J178" s="208">
        <f>ROUND(I178*H178,2)</f>
        <v>0</v>
      </c>
      <c r="K178" s="204" t="s">
        <v>126</v>
      </c>
      <c r="L178" s="47"/>
      <c r="M178" s="209" t="s">
        <v>41</v>
      </c>
      <c r="N178" s="210" t="s">
        <v>51</v>
      </c>
      <c r="O178" s="87"/>
      <c r="P178" s="211">
        <f>O178*H178</f>
        <v>0</v>
      </c>
      <c r="Q178" s="211">
        <v>0</v>
      </c>
      <c r="R178" s="211">
        <f>Q178*H178</f>
        <v>0</v>
      </c>
      <c r="S178" s="211">
        <v>0</v>
      </c>
      <c r="T178" s="212">
        <f>S178*H178</f>
        <v>0</v>
      </c>
      <c r="U178" s="41"/>
      <c r="V178" s="41"/>
      <c r="W178" s="41"/>
      <c r="X178" s="41"/>
      <c r="Y178" s="41"/>
      <c r="Z178" s="41"/>
      <c r="AA178" s="41"/>
      <c r="AB178" s="41"/>
      <c r="AC178" s="41"/>
      <c r="AD178" s="41"/>
      <c r="AE178" s="41"/>
      <c r="AR178" s="213" t="s">
        <v>127</v>
      </c>
      <c r="AT178" s="213" t="s">
        <v>122</v>
      </c>
      <c r="AU178" s="213" t="s">
        <v>87</v>
      </c>
      <c r="AY178" s="19" t="s">
        <v>120</v>
      </c>
      <c r="BE178" s="214">
        <f>IF(N178="základní",J178,0)</f>
        <v>0</v>
      </c>
      <c r="BF178" s="214">
        <f>IF(N178="snížená",J178,0)</f>
        <v>0</v>
      </c>
      <c r="BG178" s="214">
        <f>IF(N178="zákl. přenesená",J178,0)</f>
        <v>0</v>
      </c>
      <c r="BH178" s="214">
        <f>IF(N178="sníž. přenesená",J178,0)</f>
        <v>0</v>
      </c>
      <c r="BI178" s="214">
        <f>IF(N178="nulová",J178,0)</f>
        <v>0</v>
      </c>
      <c r="BJ178" s="19" t="s">
        <v>85</v>
      </c>
      <c r="BK178" s="214">
        <f>ROUND(I178*H178,2)</f>
        <v>0</v>
      </c>
      <c r="BL178" s="19" t="s">
        <v>127</v>
      </c>
      <c r="BM178" s="213" t="s">
        <v>259</v>
      </c>
    </row>
    <row r="179" s="2" customFormat="1">
      <c r="A179" s="41"/>
      <c r="B179" s="42"/>
      <c r="C179" s="43"/>
      <c r="D179" s="215" t="s">
        <v>129</v>
      </c>
      <c r="E179" s="43"/>
      <c r="F179" s="216" t="s">
        <v>260</v>
      </c>
      <c r="G179" s="43"/>
      <c r="H179" s="43"/>
      <c r="I179" s="217"/>
      <c r="J179" s="43"/>
      <c r="K179" s="43"/>
      <c r="L179" s="47"/>
      <c r="M179" s="218"/>
      <c r="N179" s="219"/>
      <c r="O179" s="87"/>
      <c r="P179" s="87"/>
      <c r="Q179" s="87"/>
      <c r="R179" s="87"/>
      <c r="S179" s="87"/>
      <c r="T179" s="88"/>
      <c r="U179" s="41"/>
      <c r="V179" s="41"/>
      <c r="W179" s="41"/>
      <c r="X179" s="41"/>
      <c r="Y179" s="41"/>
      <c r="Z179" s="41"/>
      <c r="AA179" s="41"/>
      <c r="AB179" s="41"/>
      <c r="AC179" s="41"/>
      <c r="AD179" s="41"/>
      <c r="AE179" s="41"/>
      <c r="AT179" s="19" t="s">
        <v>129</v>
      </c>
      <c r="AU179" s="19" t="s">
        <v>87</v>
      </c>
    </row>
    <row r="180" s="2" customFormat="1">
      <c r="A180" s="41"/>
      <c r="B180" s="42"/>
      <c r="C180" s="43"/>
      <c r="D180" s="220" t="s">
        <v>131</v>
      </c>
      <c r="E180" s="43"/>
      <c r="F180" s="221" t="s">
        <v>261</v>
      </c>
      <c r="G180" s="43"/>
      <c r="H180" s="43"/>
      <c r="I180" s="217"/>
      <c r="J180" s="43"/>
      <c r="K180" s="43"/>
      <c r="L180" s="47"/>
      <c r="M180" s="218"/>
      <c r="N180" s="219"/>
      <c r="O180" s="87"/>
      <c r="P180" s="87"/>
      <c r="Q180" s="87"/>
      <c r="R180" s="87"/>
      <c r="S180" s="87"/>
      <c r="T180" s="88"/>
      <c r="U180" s="41"/>
      <c r="V180" s="41"/>
      <c r="W180" s="41"/>
      <c r="X180" s="41"/>
      <c r="Y180" s="41"/>
      <c r="Z180" s="41"/>
      <c r="AA180" s="41"/>
      <c r="AB180" s="41"/>
      <c r="AC180" s="41"/>
      <c r="AD180" s="41"/>
      <c r="AE180" s="41"/>
      <c r="AT180" s="19" t="s">
        <v>131</v>
      </c>
      <c r="AU180" s="19" t="s">
        <v>87</v>
      </c>
    </row>
    <row r="181" s="2" customFormat="1" ht="16.5" customHeight="1">
      <c r="A181" s="41"/>
      <c r="B181" s="42"/>
      <c r="C181" s="202" t="s">
        <v>262</v>
      </c>
      <c r="D181" s="202" t="s">
        <v>122</v>
      </c>
      <c r="E181" s="203" t="s">
        <v>263</v>
      </c>
      <c r="F181" s="204" t="s">
        <v>264</v>
      </c>
      <c r="G181" s="205" t="s">
        <v>212</v>
      </c>
      <c r="H181" s="206">
        <v>3</v>
      </c>
      <c r="I181" s="207"/>
      <c r="J181" s="208">
        <f>ROUND(I181*H181,2)</f>
        <v>0</v>
      </c>
      <c r="K181" s="204" t="s">
        <v>126</v>
      </c>
      <c r="L181" s="47"/>
      <c r="M181" s="209" t="s">
        <v>41</v>
      </c>
      <c r="N181" s="210" t="s">
        <v>51</v>
      </c>
      <c r="O181" s="87"/>
      <c r="P181" s="211">
        <f>O181*H181</f>
        <v>0</v>
      </c>
      <c r="Q181" s="211">
        <v>0</v>
      </c>
      <c r="R181" s="211">
        <f>Q181*H181</f>
        <v>0</v>
      </c>
      <c r="S181" s="211">
        <v>0</v>
      </c>
      <c r="T181" s="212">
        <f>S181*H181</f>
        <v>0</v>
      </c>
      <c r="U181" s="41"/>
      <c r="V181" s="41"/>
      <c r="W181" s="41"/>
      <c r="X181" s="41"/>
      <c r="Y181" s="41"/>
      <c r="Z181" s="41"/>
      <c r="AA181" s="41"/>
      <c r="AB181" s="41"/>
      <c r="AC181" s="41"/>
      <c r="AD181" s="41"/>
      <c r="AE181" s="41"/>
      <c r="AR181" s="213" t="s">
        <v>127</v>
      </c>
      <c r="AT181" s="213" t="s">
        <v>122</v>
      </c>
      <c r="AU181" s="213" t="s">
        <v>87</v>
      </c>
      <c r="AY181" s="19" t="s">
        <v>120</v>
      </c>
      <c r="BE181" s="214">
        <f>IF(N181="základní",J181,0)</f>
        <v>0</v>
      </c>
      <c r="BF181" s="214">
        <f>IF(N181="snížená",J181,0)</f>
        <v>0</v>
      </c>
      <c r="BG181" s="214">
        <f>IF(N181="zákl. přenesená",J181,0)</f>
        <v>0</v>
      </c>
      <c r="BH181" s="214">
        <f>IF(N181="sníž. přenesená",J181,0)</f>
        <v>0</v>
      </c>
      <c r="BI181" s="214">
        <f>IF(N181="nulová",J181,0)</f>
        <v>0</v>
      </c>
      <c r="BJ181" s="19" t="s">
        <v>85</v>
      </c>
      <c r="BK181" s="214">
        <f>ROUND(I181*H181,2)</f>
        <v>0</v>
      </c>
      <c r="BL181" s="19" t="s">
        <v>127</v>
      </c>
      <c r="BM181" s="213" t="s">
        <v>265</v>
      </c>
    </row>
    <row r="182" s="2" customFormat="1">
      <c r="A182" s="41"/>
      <c r="B182" s="42"/>
      <c r="C182" s="43"/>
      <c r="D182" s="215" t="s">
        <v>129</v>
      </c>
      <c r="E182" s="43"/>
      <c r="F182" s="216" t="s">
        <v>266</v>
      </c>
      <c r="G182" s="43"/>
      <c r="H182" s="43"/>
      <c r="I182" s="217"/>
      <c r="J182" s="43"/>
      <c r="K182" s="43"/>
      <c r="L182" s="47"/>
      <c r="M182" s="218"/>
      <c r="N182" s="219"/>
      <c r="O182" s="87"/>
      <c r="P182" s="87"/>
      <c r="Q182" s="87"/>
      <c r="R182" s="87"/>
      <c r="S182" s="87"/>
      <c r="T182" s="88"/>
      <c r="U182" s="41"/>
      <c r="V182" s="41"/>
      <c r="W182" s="41"/>
      <c r="X182" s="41"/>
      <c r="Y182" s="41"/>
      <c r="Z182" s="41"/>
      <c r="AA182" s="41"/>
      <c r="AB182" s="41"/>
      <c r="AC182" s="41"/>
      <c r="AD182" s="41"/>
      <c r="AE182" s="41"/>
      <c r="AT182" s="19" t="s">
        <v>129</v>
      </c>
      <c r="AU182" s="19" t="s">
        <v>87</v>
      </c>
    </row>
    <row r="183" s="2" customFormat="1">
      <c r="A183" s="41"/>
      <c r="B183" s="42"/>
      <c r="C183" s="43"/>
      <c r="D183" s="220" t="s">
        <v>131</v>
      </c>
      <c r="E183" s="43"/>
      <c r="F183" s="221" t="s">
        <v>267</v>
      </c>
      <c r="G183" s="43"/>
      <c r="H183" s="43"/>
      <c r="I183" s="217"/>
      <c r="J183" s="43"/>
      <c r="K183" s="43"/>
      <c r="L183" s="47"/>
      <c r="M183" s="218"/>
      <c r="N183" s="219"/>
      <c r="O183" s="87"/>
      <c r="P183" s="87"/>
      <c r="Q183" s="87"/>
      <c r="R183" s="87"/>
      <c r="S183" s="87"/>
      <c r="T183" s="88"/>
      <c r="U183" s="41"/>
      <c r="V183" s="41"/>
      <c r="W183" s="41"/>
      <c r="X183" s="41"/>
      <c r="Y183" s="41"/>
      <c r="Z183" s="41"/>
      <c r="AA183" s="41"/>
      <c r="AB183" s="41"/>
      <c r="AC183" s="41"/>
      <c r="AD183" s="41"/>
      <c r="AE183" s="41"/>
      <c r="AT183" s="19" t="s">
        <v>131</v>
      </c>
      <c r="AU183" s="19" t="s">
        <v>87</v>
      </c>
    </row>
    <row r="184" s="2" customFormat="1" ht="16.5" customHeight="1">
      <c r="A184" s="41"/>
      <c r="B184" s="42"/>
      <c r="C184" s="202" t="s">
        <v>7</v>
      </c>
      <c r="D184" s="202" t="s">
        <v>122</v>
      </c>
      <c r="E184" s="203" t="s">
        <v>268</v>
      </c>
      <c r="F184" s="204" t="s">
        <v>269</v>
      </c>
      <c r="G184" s="205" t="s">
        <v>212</v>
      </c>
      <c r="H184" s="206">
        <v>3</v>
      </c>
      <c r="I184" s="207"/>
      <c r="J184" s="208">
        <f>ROUND(I184*H184,2)</f>
        <v>0</v>
      </c>
      <c r="K184" s="204" t="s">
        <v>126</v>
      </c>
      <c r="L184" s="47"/>
      <c r="M184" s="209" t="s">
        <v>41</v>
      </c>
      <c r="N184" s="210" t="s">
        <v>51</v>
      </c>
      <c r="O184" s="87"/>
      <c r="P184" s="211">
        <f>O184*H184</f>
        <v>0</v>
      </c>
      <c r="Q184" s="211">
        <v>0</v>
      </c>
      <c r="R184" s="211">
        <f>Q184*H184</f>
        <v>0</v>
      </c>
      <c r="S184" s="211">
        <v>0</v>
      </c>
      <c r="T184" s="212">
        <f>S184*H184</f>
        <v>0</v>
      </c>
      <c r="U184" s="41"/>
      <c r="V184" s="41"/>
      <c r="W184" s="41"/>
      <c r="X184" s="41"/>
      <c r="Y184" s="41"/>
      <c r="Z184" s="41"/>
      <c r="AA184" s="41"/>
      <c r="AB184" s="41"/>
      <c r="AC184" s="41"/>
      <c r="AD184" s="41"/>
      <c r="AE184" s="41"/>
      <c r="AR184" s="213" t="s">
        <v>127</v>
      </c>
      <c r="AT184" s="213" t="s">
        <v>122</v>
      </c>
      <c r="AU184" s="213" t="s">
        <v>87</v>
      </c>
      <c r="AY184" s="19" t="s">
        <v>120</v>
      </c>
      <c r="BE184" s="214">
        <f>IF(N184="základní",J184,0)</f>
        <v>0</v>
      </c>
      <c r="BF184" s="214">
        <f>IF(N184="snížená",J184,0)</f>
        <v>0</v>
      </c>
      <c r="BG184" s="214">
        <f>IF(N184="zákl. přenesená",J184,0)</f>
        <v>0</v>
      </c>
      <c r="BH184" s="214">
        <f>IF(N184="sníž. přenesená",J184,0)</f>
        <v>0</v>
      </c>
      <c r="BI184" s="214">
        <f>IF(N184="nulová",J184,0)</f>
        <v>0</v>
      </c>
      <c r="BJ184" s="19" t="s">
        <v>85</v>
      </c>
      <c r="BK184" s="214">
        <f>ROUND(I184*H184,2)</f>
        <v>0</v>
      </c>
      <c r="BL184" s="19" t="s">
        <v>127</v>
      </c>
      <c r="BM184" s="213" t="s">
        <v>270</v>
      </c>
    </row>
    <row r="185" s="2" customFormat="1">
      <c r="A185" s="41"/>
      <c r="B185" s="42"/>
      <c r="C185" s="43"/>
      <c r="D185" s="215" t="s">
        <v>129</v>
      </c>
      <c r="E185" s="43"/>
      <c r="F185" s="216" t="s">
        <v>271</v>
      </c>
      <c r="G185" s="43"/>
      <c r="H185" s="43"/>
      <c r="I185" s="217"/>
      <c r="J185" s="43"/>
      <c r="K185" s="43"/>
      <c r="L185" s="47"/>
      <c r="M185" s="218"/>
      <c r="N185" s="219"/>
      <c r="O185" s="87"/>
      <c r="P185" s="87"/>
      <c r="Q185" s="87"/>
      <c r="R185" s="87"/>
      <c r="S185" s="87"/>
      <c r="T185" s="88"/>
      <c r="U185" s="41"/>
      <c r="V185" s="41"/>
      <c r="W185" s="41"/>
      <c r="X185" s="41"/>
      <c r="Y185" s="41"/>
      <c r="Z185" s="41"/>
      <c r="AA185" s="41"/>
      <c r="AB185" s="41"/>
      <c r="AC185" s="41"/>
      <c r="AD185" s="41"/>
      <c r="AE185" s="41"/>
      <c r="AT185" s="19" t="s">
        <v>129</v>
      </c>
      <c r="AU185" s="19" t="s">
        <v>87</v>
      </c>
    </row>
    <row r="186" s="2" customFormat="1">
      <c r="A186" s="41"/>
      <c r="B186" s="42"/>
      <c r="C186" s="43"/>
      <c r="D186" s="220" t="s">
        <v>131</v>
      </c>
      <c r="E186" s="43"/>
      <c r="F186" s="221" t="s">
        <v>272</v>
      </c>
      <c r="G186" s="43"/>
      <c r="H186" s="43"/>
      <c r="I186" s="217"/>
      <c r="J186" s="43"/>
      <c r="K186" s="43"/>
      <c r="L186" s="47"/>
      <c r="M186" s="218"/>
      <c r="N186" s="219"/>
      <c r="O186" s="87"/>
      <c r="P186" s="87"/>
      <c r="Q186" s="87"/>
      <c r="R186" s="87"/>
      <c r="S186" s="87"/>
      <c r="T186" s="88"/>
      <c r="U186" s="41"/>
      <c r="V186" s="41"/>
      <c r="W186" s="41"/>
      <c r="X186" s="41"/>
      <c r="Y186" s="41"/>
      <c r="Z186" s="41"/>
      <c r="AA186" s="41"/>
      <c r="AB186" s="41"/>
      <c r="AC186" s="41"/>
      <c r="AD186" s="41"/>
      <c r="AE186" s="41"/>
      <c r="AT186" s="19" t="s">
        <v>131</v>
      </c>
      <c r="AU186" s="19" t="s">
        <v>87</v>
      </c>
    </row>
    <row r="187" s="2" customFormat="1" ht="16.5" customHeight="1">
      <c r="A187" s="41"/>
      <c r="B187" s="42"/>
      <c r="C187" s="202" t="s">
        <v>273</v>
      </c>
      <c r="D187" s="202" t="s">
        <v>122</v>
      </c>
      <c r="E187" s="203" t="s">
        <v>274</v>
      </c>
      <c r="F187" s="204" t="s">
        <v>275</v>
      </c>
      <c r="G187" s="205" t="s">
        <v>276</v>
      </c>
      <c r="H187" s="206">
        <v>62.100000000000001</v>
      </c>
      <c r="I187" s="207"/>
      <c r="J187" s="208">
        <f>ROUND(I187*H187,2)</f>
        <v>0</v>
      </c>
      <c r="K187" s="204" t="s">
        <v>126</v>
      </c>
      <c r="L187" s="47"/>
      <c r="M187" s="209" t="s">
        <v>41</v>
      </c>
      <c r="N187" s="210" t="s">
        <v>51</v>
      </c>
      <c r="O187" s="87"/>
      <c r="P187" s="211">
        <f>O187*H187</f>
        <v>0</v>
      </c>
      <c r="Q187" s="211">
        <v>0.00010000000000000001</v>
      </c>
      <c r="R187" s="211">
        <f>Q187*H187</f>
        <v>0.0062100000000000002</v>
      </c>
      <c r="S187" s="211">
        <v>0</v>
      </c>
      <c r="T187" s="212">
        <f>S187*H187</f>
        <v>0</v>
      </c>
      <c r="U187" s="41"/>
      <c r="V187" s="41"/>
      <c r="W187" s="41"/>
      <c r="X187" s="41"/>
      <c r="Y187" s="41"/>
      <c r="Z187" s="41"/>
      <c r="AA187" s="41"/>
      <c r="AB187" s="41"/>
      <c r="AC187" s="41"/>
      <c r="AD187" s="41"/>
      <c r="AE187" s="41"/>
      <c r="AR187" s="213" t="s">
        <v>127</v>
      </c>
      <c r="AT187" s="213" t="s">
        <v>122</v>
      </c>
      <c r="AU187" s="213" t="s">
        <v>87</v>
      </c>
      <c r="AY187" s="19" t="s">
        <v>120</v>
      </c>
      <c r="BE187" s="214">
        <f>IF(N187="základní",J187,0)</f>
        <v>0</v>
      </c>
      <c r="BF187" s="214">
        <f>IF(N187="snížená",J187,0)</f>
        <v>0</v>
      </c>
      <c r="BG187" s="214">
        <f>IF(N187="zákl. přenesená",J187,0)</f>
        <v>0</v>
      </c>
      <c r="BH187" s="214">
        <f>IF(N187="sníž. přenesená",J187,0)</f>
        <v>0</v>
      </c>
      <c r="BI187" s="214">
        <f>IF(N187="nulová",J187,0)</f>
        <v>0</v>
      </c>
      <c r="BJ187" s="19" t="s">
        <v>85</v>
      </c>
      <c r="BK187" s="214">
        <f>ROUND(I187*H187,2)</f>
        <v>0</v>
      </c>
      <c r="BL187" s="19" t="s">
        <v>127</v>
      </c>
      <c r="BM187" s="213" t="s">
        <v>277</v>
      </c>
    </row>
    <row r="188" s="2" customFormat="1">
      <c r="A188" s="41"/>
      <c r="B188" s="42"/>
      <c r="C188" s="43"/>
      <c r="D188" s="215" t="s">
        <v>129</v>
      </c>
      <c r="E188" s="43"/>
      <c r="F188" s="216" t="s">
        <v>278</v>
      </c>
      <c r="G188" s="43"/>
      <c r="H188" s="43"/>
      <c r="I188" s="217"/>
      <c r="J188" s="43"/>
      <c r="K188" s="43"/>
      <c r="L188" s="47"/>
      <c r="M188" s="218"/>
      <c r="N188" s="219"/>
      <c r="O188" s="87"/>
      <c r="P188" s="87"/>
      <c r="Q188" s="87"/>
      <c r="R188" s="87"/>
      <c r="S188" s="87"/>
      <c r="T188" s="88"/>
      <c r="U188" s="41"/>
      <c r="V188" s="41"/>
      <c r="W188" s="41"/>
      <c r="X188" s="41"/>
      <c r="Y188" s="41"/>
      <c r="Z188" s="41"/>
      <c r="AA188" s="41"/>
      <c r="AB188" s="41"/>
      <c r="AC188" s="41"/>
      <c r="AD188" s="41"/>
      <c r="AE188" s="41"/>
      <c r="AT188" s="19" t="s">
        <v>129</v>
      </c>
      <c r="AU188" s="19" t="s">
        <v>87</v>
      </c>
    </row>
    <row r="189" s="2" customFormat="1">
      <c r="A189" s="41"/>
      <c r="B189" s="42"/>
      <c r="C189" s="43"/>
      <c r="D189" s="220" t="s">
        <v>131</v>
      </c>
      <c r="E189" s="43"/>
      <c r="F189" s="221" t="s">
        <v>279</v>
      </c>
      <c r="G189" s="43"/>
      <c r="H189" s="43"/>
      <c r="I189" s="217"/>
      <c r="J189" s="43"/>
      <c r="K189" s="43"/>
      <c r="L189" s="47"/>
      <c r="M189" s="218"/>
      <c r="N189" s="219"/>
      <c r="O189" s="87"/>
      <c r="P189" s="87"/>
      <c r="Q189" s="87"/>
      <c r="R189" s="87"/>
      <c r="S189" s="87"/>
      <c r="T189" s="88"/>
      <c r="U189" s="41"/>
      <c r="V189" s="41"/>
      <c r="W189" s="41"/>
      <c r="X189" s="41"/>
      <c r="Y189" s="41"/>
      <c r="Z189" s="41"/>
      <c r="AA189" s="41"/>
      <c r="AB189" s="41"/>
      <c r="AC189" s="41"/>
      <c r="AD189" s="41"/>
      <c r="AE189" s="41"/>
      <c r="AT189" s="19" t="s">
        <v>131</v>
      </c>
      <c r="AU189" s="19" t="s">
        <v>87</v>
      </c>
    </row>
    <row r="190" s="13" customFormat="1">
      <c r="A190" s="13"/>
      <c r="B190" s="222"/>
      <c r="C190" s="223"/>
      <c r="D190" s="215" t="s">
        <v>133</v>
      </c>
      <c r="E190" s="224" t="s">
        <v>41</v>
      </c>
      <c r="F190" s="225" t="s">
        <v>280</v>
      </c>
      <c r="G190" s="223"/>
      <c r="H190" s="224" t="s">
        <v>41</v>
      </c>
      <c r="I190" s="226"/>
      <c r="J190" s="223"/>
      <c r="K190" s="223"/>
      <c r="L190" s="227"/>
      <c r="M190" s="228"/>
      <c r="N190" s="229"/>
      <c r="O190" s="229"/>
      <c r="P190" s="229"/>
      <c r="Q190" s="229"/>
      <c r="R190" s="229"/>
      <c r="S190" s="229"/>
      <c r="T190" s="230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31" t="s">
        <v>133</v>
      </c>
      <c r="AU190" s="231" t="s">
        <v>87</v>
      </c>
      <c r="AV190" s="13" t="s">
        <v>85</v>
      </c>
      <c r="AW190" s="13" t="s">
        <v>42</v>
      </c>
      <c r="AX190" s="13" t="s">
        <v>80</v>
      </c>
      <c r="AY190" s="231" t="s">
        <v>120</v>
      </c>
    </row>
    <row r="191" s="14" customFormat="1">
      <c r="A191" s="14"/>
      <c r="B191" s="232"/>
      <c r="C191" s="233"/>
      <c r="D191" s="215" t="s">
        <v>133</v>
      </c>
      <c r="E191" s="234" t="s">
        <v>41</v>
      </c>
      <c r="F191" s="235" t="s">
        <v>281</v>
      </c>
      <c r="G191" s="233"/>
      <c r="H191" s="236">
        <v>62.100000000000001</v>
      </c>
      <c r="I191" s="237"/>
      <c r="J191" s="233"/>
      <c r="K191" s="233"/>
      <c r="L191" s="238"/>
      <c r="M191" s="239"/>
      <c r="N191" s="240"/>
      <c r="O191" s="240"/>
      <c r="P191" s="240"/>
      <c r="Q191" s="240"/>
      <c r="R191" s="240"/>
      <c r="S191" s="240"/>
      <c r="T191" s="241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42" t="s">
        <v>133</v>
      </c>
      <c r="AU191" s="242" t="s">
        <v>87</v>
      </c>
      <c r="AV191" s="14" t="s">
        <v>87</v>
      </c>
      <c r="AW191" s="14" t="s">
        <v>42</v>
      </c>
      <c r="AX191" s="14" t="s">
        <v>80</v>
      </c>
      <c r="AY191" s="242" t="s">
        <v>120</v>
      </c>
    </row>
    <row r="192" s="15" customFormat="1">
      <c r="A192" s="15"/>
      <c r="B192" s="243"/>
      <c r="C192" s="244"/>
      <c r="D192" s="215" t="s">
        <v>133</v>
      </c>
      <c r="E192" s="245" t="s">
        <v>41</v>
      </c>
      <c r="F192" s="246" t="s">
        <v>136</v>
      </c>
      <c r="G192" s="244"/>
      <c r="H192" s="247">
        <v>62.100000000000001</v>
      </c>
      <c r="I192" s="248"/>
      <c r="J192" s="244"/>
      <c r="K192" s="244"/>
      <c r="L192" s="249"/>
      <c r="M192" s="250"/>
      <c r="N192" s="251"/>
      <c r="O192" s="251"/>
      <c r="P192" s="251"/>
      <c r="Q192" s="251"/>
      <c r="R192" s="251"/>
      <c r="S192" s="251"/>
      <c r="T192" s="252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T192" s="253" t="s">
        <v>133</v>
      </c>
      <c r="AU192" s="253" t="s">
        <v>87</v>
      </c>
      <c r="AV192" s="15" t="s">
        <v>127</v>
      </c>
      <c r="AW192" s="15" t="s">
        <v>42</v>
      </c>
      <c r="AX192" s="15" t="s">
        <v>85</v>
      </c>
      <c r="AY192" s="253" t="s">
        <v>120</v>
      </c>
    </row>
    <row r="193" s="2" customFormat="1" ht="16.5" customHeight="1">
      <c r="A193" s="41"/>
      <c r="B193" s="42"/>
      <c r="C193" s="202" t="s">
        <v>282</v>
      </c>
      <c r="D193" s="202" t="s">
        <v>122</v>
      </c>
      <c r="E193" s="203" t="s">
        <v>283</v>
      </c>
      <c r="F193" s="204" t="s">
        <v>284</v>
      </c>
      <c r="G193" s="205" t="s">
        <v>125</v>
      </c>
      <c r="H193" s="206">
        <v>20.399999999999999</v>
      </c>
      <c r="I193" s="207"/>
      <c r="J193" s="208">
        <f>ROUND(I193*H193,2)</f>
        <v>0</v>
      </c>
      <c r="K193" s="204" t="s">
        <v>126</v>
      </c>
      <c r="L193" s="47"/>
      <c r="M193" s="209" t="s">
        <v>41</v>
      </c>
      <c r="N193" s="210" t="s">
        <v>51</v>
      </c>
      <c r="O193" s="87"/>
      <c r="P193" s="211">
        <f>O193*H193</f>
        <v>0</v>
      </c>
      <c r="Q193" s="211">
        <v>0.0014499999999999999</v>
      </c>
      <c r="R193" s="211">
        <f>Q193*H193</f>
        <v>0.029579999999999995</v>
      </c>
      <c r="S193" s="211">
        <v>0</v>
      </c>
      <c r="T193" s="212">
        <f>S193*H193</f>
        <v>0</v>
      </c>
      <c r="U193" s="41"/>
      <c r="V193" s="41"/>
      <c r="W193" s="41"/>
      <c r="X193" s="41"/>
      <c r="Y193" s="41"/>
      <c r="Z193" s="41"/>
      <c r="AA193" s="41"/>
      <c r="AB193" s="41"/>
      <c r="AC193" s="41"/>
      <c r="AD193" s="41"/>
      <c r="AE193" s="41"/>
      <c r="AR193" s="213" t="s">
        <v>127</v>
      </c>
      <c r="AT193" s="213" t="s">
        <v>122</v>
      </c>
      <c r="AU193" s="213" t="s">
        <v>87</v>
      </c>
      <c r="AY193" s="19" t="s">
        <v>120</v>
      </c>
      <c r="BE193" s="214">
        <f>IF(N193="základní",J193,0)</f>
        <v>0</v>
      </c>
      <c r="BF193" s="214">
        <f>IF(N193="snížená",J193,0)</f>
        <v>0</v>
      </c>
      <c r="BG193" s="214">
        <f>IF(N193="zákl. přenesená",J193,0)</f>
        <v>0</v>
      </c>
      <c r="BH193" s="214">
        <f>IF(N193="sníž. přenesená",J193,0)</f>
        <v>0</v>
      </c>
      <c r="BI193" s="214">
        <f>IF(N193="nulová",J193,0)</f>
        <v>0</v>
      </c>
      <c r="BJ193" s="19" t="s">
        <v>85</v>
      </c>
      <c r="BK193" s="214">
        <f>ROUND(I193*H193,2)</f>
        <v>0</v>
      </c>
      <c r="BL193" s="19" t="s">
        <v>127</v>
      </c>
      <c r="BM193" s="213" t="s">
        <v>285</v>
      </c>
    </row>
    <row r="194" s="2" customFormat="1">
      <c r="A194" s="41"/>
      <c r="B194" s="42"/>
      <c r="C194" s="43"/>
      <c r="D194" s="215" t="s">
        <v>129</v>
      </c>
      <c r="E194" s="43"/>
      <c r="F194" s="216" t="s">
        <v>286</v>
      </c>
      <c r="G194" s="43"/>
      <c r="H194" s="43"/>
      <c r="I194" s="217"/>
      <c r="J194" s="43"/>
      <c r="K194" s="43"/>
      <c r="L194" s="47"/>
      <c r="M194" s="218"/>
      <c r="N194" s="219"/>
      <c r="O194" s="87"/>
      <c r="P194" s="87"/>
      <c r="Q194" s="87"/>
      <c r="R194" s="87"/>
      <c r="S194" s="87"/>
      <c r="T194" s="88"/>
      <c r="U194" s="41"/>
      <c r="V194" s="41"/>
      <c r="W194" s="41"/>
      <c r="X194" s="41"/>
      <c r="Y194" s="41"/>
      <c r="Z194" s="41"/>
      <c r="AA194" s="41"/>
      <c r="AB194" s="41"/>
      <c r="AC194" s="41"/>
      <c r="AD194" s="41"/>
      <c r="AE194" s="41"/>
      <c r="AT194" s="19" t="s">
        <v>129</v>
      </c>
      <c r="AU194" s="19" t="s">
        <v>87</v>
      </c>
    </row>
    <row r="195" s="2" customFormat="1">
      <c r="A195" s="41"/>
      <c r="B195" s="42"/>
      <c r="C195" s="43"/>
      <c r="D195" s="220" t="s">
        <v>131</v>
      </c>
      <c r="E195" s="43"/>
      <c r="F195" s="221" t="s">
        <v>287</v>
      </c>
      <c r="G195" s="43"/>
      <c r="H195" s="43"/>
      <c r="I195" s="217"/>
      <c r="J195" s="43"/>
      <c r="K195" s="43"/>
      <c r="L195" s="47"/>
      <c r="M195" s="218"/>
      <c r="N195" s="219"/>
      <c r="O195" s="87"/>
      <c r="P195" s="87"/>
      <c r="Q195" s="87"/>
      <c r="R195" s="87"/>
      <c r="S195" s="87"/>
      <c r="T195" s="88"/>
      <c r="U195" s="41"/>
      <c r="V195" s="41"/>
      <c r="W195" s="41"/>
      <c r="X195" s="41"/>
      <c r="Y195" s="41"/>
      <c r="Z195" s="41"/>
      <c r="AA195" s="41"/>
      <c r="AB195" s="41"/>
      <c r="AC195" s="41"/>
      <c r="AD195" s="41"/>
      <c r="AE195" s="41"/>
      <c r="AT195" s="19" t="s">
        <v>131</v>
      </c>
      <c r="AU195" s="19" t="s">
        <v>87</v>
      </c>
    </row>
    <row r="196" s="13" customFormat="1">
      <c r="A196" s="13"/>
      <c r="B196" s="222"/>
      <c r="C196" s="223"/>
      <c r="D196" s="215" t="s">
        <v>133</v>
      </c>
      <c r="E196" s="224" t="s">
        <v>41</v>
      </c>
      <c r="F196" s="225" t="s">
        <v>288</v>
      </c>
      <c r="G196" s="223"/>
      <c r="H196" s="224" t="s">
        <v>41</v>
      </c>
      <c r="I196" s="226"/>
      <c r="J196" s="223"/>
      <c r="K196" s="223"/>
      <c r="L196" s="227"/>
      <c r="M196" s="228"/>
      <c r="N196" s="229"/>
      <c r="O196" s="229"/>
      <c r="P196" s="229"/>
      <c r="Q196" s="229"/>
      <c r="R196" s="229"/>
      <c r="S196" s="229"/>
      <c r="T196" s="230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31" t="s">
        <v>133</v>
      </c>
      <c r="AU196" s="231" t="s">
        <v>87</v>
      </c>
      <c r="AV196" s="13" t="s">
        <v>85</v>
      </c>
      <c r="AW196" s="13" t="s">
        <v>42</v>
      </c>
      <c r="AX196" s="13" t="s">
        <v>80</v>
      </c>
      <c r="AY196" s="231" t="s">
        <v>120</v>
      </c>
    </row>
    <row r="197" s="14" customFormat="1">
      <c r="A197" s="14"/>
      <c r="B197" s="232"/>
      <c r="C197" s="233"/>
      <c r="D197" s="215" t="s">
        <v>133</v>
      </c>
      <c r="E197" s="234" t="s">
        <v>41</v>
      </c>
      <c r="F197" s="235" t="s">
        <v>289</v>
      </c>
      <c r="G197" s="233"/>
      <c r="H197" s="236">
        <v>20.399999999999999</v>
      </c>
      <c r="I197" s="237"/>
      <c r="J197" s="233"/>
      <c r="K197" s="233"/>
      <c r="L197" s="238"/>
      <c r="M197" s="239"/>
      <c r="N197" s="240"/>
      <c r="O197" s="240"/>
      <c r="P197" s="240"/>
      <c r="Q197" s="240"/>
      <c r="R197" s="240"/>
      <c r="S197" s="240"/>
      <c r="T197" s="241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42" t="s">
        <v>133</v>
      </c>
      <c r="AU197" s="242" t="s">
        <v>87</v>
      </c>
      <c r="AV197" s="14" t="s">
        <v>87</v>
      </c>
      <c r="AW197" s="14" t="s">
        <v>42</v>
      </c>
      <c r="AX197" s="14" t="s">
        <v>80</v>
      </c>
      <c r="AY197" s="242" t="s">
        <v>120</v>
      </c>
    </row>
    <row r="198" s="15" customFormat="1">
      <c r="A198" s="15"/>
      <c r="B198" s="243"/>
      <c r="C198" s="244"/>
      <c r="D198" s="215" t="s">
        <v>133</v>
      </c>
      <c r="E198" s="245" t="s">
        <v>41</v>
      </c>
      <c r="F198" s="246" t="s">
        <v>136</v>
      </c>
      <c r="G198" s="244"/>
      <c r="H198" s="247">
        <v>20.399999999999999</v>
      </c>
      <c r="I198" s="248"/>
      <c r="J198" s="244"/>
      <c r="K198" s="244"/>
      <c r="L198" s="249"/>
      <c r="M198" s="250"/>
      <c r="N198" s="251"/>
      <c r="O198" s="251"/>
      <c r="P198" s="251"/>
      <c r="Q198" s="251"/>
      <c r="R198" s="251"/>
      <c r="S198" s="251"/>
      <c r="T198" s="252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T198" s="253" t="s">
        <v>133</v>
      </c>
      <c r="AU198" s="253" t="s">
        <v>87</v>
      </c>
      <c r="AV198" s="15" t="s">
        <v>127</v>
      </c>
      <c r="AW198" s="15" t="s">
        <v>42</v>
      </c>
      <c r="AX198" s="15" t="s">
        <v>85</v>
      </c>
      <c r="AY198" s="253" t="s">
        <v>120</v>
      </c>
    </row>
    <row r="199" s="2" customFormat="1" ht="16.5" customHeight="1">
      <c r="A199" s="41"/>
      <c r="B199" s="42"/>
      <c r="C199" s="202" t="s">
        <v>290</v>
      </c>
      <c r="D199" s="202" t="s">
        <v>122</v>
      </c>
      <c r="E199" s="203" t="s">
        <v>291</v>
      </c>
      <c r="F199" s="204" t="s">
        <v>292</v>
      </c>
      <c r="G199" s="205" t="s">
        <v>276</v>
      </c>
      <c r="H199" s="206">
        <v>82.5</v>
      </c>
      <c r="I199" s="207"/>
      <c r="J199" s="208">
        <f>ROUND(I199*H199,2)</f>
        <v>0</v>
      </c>
      <c r="K199" s="204" t="s">
        <v>126</v>
      </c>
      <c r="L199" s="47"/>
      <c r="M199" s="209" t="s">
        <v>41</v>
      </c>
      <c r="N199" s="210" t="s">
        <v>51</v>
      </c>
      <c r="O199" s="87"/>
      <c r="P199" s="211">
        <f>O199*H199</f>
        <v>0</v>
      </c>
      <c r="Q199" s="211">
        <v>0</v>
      </c>
      <c r="R199" s="211">
        <f>Q199*H199</f>
        <v>0</v>
      </c>
      <c r="S199" s="211">
        <v>0</v>
      </c>
      <c r="T199" s="212">
        <f>S199*H199</f>
        <v>0</v>
      </c>
      <c r="U199" s="41"/>
      <c r="V199" s="41"/>
      <c r="W199" s="41"/>
      <c r="X199" s="41"/>
      <c r="Y199" s="41"/>
      <c r="Z199" s="41"/>
      <c r="AA199" s="41"/>
      <c r="AB199" s="41"/>
      <c r="AC199" s="41"/>
      <c r="AD199" s="41"/>
      <c r="AE199" s="41"/>
      <c r="AR199" s="213" t="s">
        <v>127</v>
      </c>
      <c r="AT199" s="213" t="s">
        <v>122</v>
      </c>
      <c r="AU199" s="213" t="s">
        <v>87</v>
      </c>
      <c r="AY199" s="19" t="s">
        <v>120</v>
      </c>
      <c r="BE199" s="214">
        <f>IF(N199="základní",J199,0)</f>
        <v>0</v>
      </c>
      <c r="BF199" s="214">
        <f>IF(N199="snížená",J199,0)</f>
        <v>0</v>
      </c>
      <c r="BG199" s="214">
        <f>IF(N199="zákl. přenesená",J199,0)</f>
        <v>0</v>
      </c>
      <c r="BH199" s="214">
        <f>IF(N199="sníž. přenesená",J199,0)</f>
        <v>0</v>
      </c>
      <c r="BI199" s="214">
        <f>IF(N199="nulová",J199,0)</f>
        <v>0</v>
      </c>
      <c r="BJ199" s="19" t="s">
        <v>85</v>
      </c>
      <c r="BK199" s="214">
        <f>ROUND(I199*H199,2)</f>
        <v>0</v>
      </c>
      <c r="BL199" s="19" t="s">
        <v>127</v>
      </c>
      <c r="BM199" s="213" t="s">
        <v>293</v>
      </c>
    </row>
    <row r="200" s="2" customFormat="1">
      <c r="A200" s="41"/>
      <c r="B200" s="42"/>
      <c r="C200" s="43"/>
      <c r="D200" s="215" t="s">
        <v>129</v>
      </c>
      <c r="E200" s="43"/>
      <c r="F200" s="216" t="s">
        <v>294</v>
      </c>
      <c r="G200" s="43"/>
      <c r="H200" s="43"/>
      <c r="I200" s="217"/>
      <c r="J200" s="43"/>
      <c r="K200" s="43"/>
      <c r="L200" s="47"/>
      <c r="M200" s="218"/>
      <c r="N200" s="219"/>
      <c r="O200" s="87"/>
      <c r="P200" s="87"/>
      <c r="Q200" s="87"/>
      <c r="R200" s="87"/>
      <c r="S200" s="87"/>
      <c r="T200" s="88"/>
      <c r="U200" s="41"/>
      <c r="V200" s="41"/>
      <c r="W200" s="41"/>
      <c r="X200" s="41"/>
      <c r="Y200" s="41"/>
      <c r="Z200" s="41"/>
      <c r="AA200" s="41"/>
      <c r="AB200" s="41"/>
      <c r="AC200" s="41"/>
      <c r="AD200" s="41"/>
      <c r="AE200" s="41"/>
      <c r="AT200" s="19" t="s">
        <v>129</v>
      </c>
      <c r="AU200" s="19" t="s">
        <v>87</v>
      </c>
    </row>
    <row r="201" s="2" customFormat="1">
      <c r="A201" s="41"/>
      <c r="B201" s="42"/>
      <c r="C201" s="43"/>
      <c r="D201" s="220" t="s">
        <v>131</v>
      </c>
      <c r="E201" s="43"/>
      <c r="F201" s="221" t="s">
        <v>295</v>
      </c>
      <c r="G201" s="43"/>
      <c r="H201" s="43"/>
      <c r="I201" s="217"/>
      <c r="J201" s="43"/>
      <c r="K201" s="43"/>
      <c r="L201" s="47"/>
      <c r="M201" s="218"/>
      <c r="N201" s="219"/>
      <c r="O201" s="87"/>
      <c r="P201" s="87"/>
      <c r="Q201" s="87"/>
      <c r="R201" s="87"/>
      <c r="S201" s="87"/>
      <c r="T201" s="88"/>
      <c r="U201" s="41"/>
      <c r="V201" s="41"/>
      <c r="W201" s="41"/>
      <c r="X201" s="41"/>
      <c r="Y201" s="41"/>
      <c r="Z201" s="41"/>
      <c r="AA201" s="41"/>
      <c r="AB201" s="41"/>
      <c r="AC201" s="41"/>
      <c r="AD201" s="41"/>
      <c r="AE201" s="41"/>
      <c r="AT201" s="19" t="s">
        <v>131</v>
      </c>
      <c r="AU201" s="19" t="s">
        <v>87</v>
      </c>
    </row>
    <row r="202" s="13" customFormat="1">
      <c r="A202" s="13"/>
      <c r="B202" s="222"/>
      <c r="C202" s="223"/>
      <c r="D202" s="215" t="s">
        <v>133</v>
      </c>
      <c r="E202" s="224" t="s">
        <v>41</v>
      </c>
      <c r="F202" s="225" t="s">
        <v>296</v>
      </c>
      <c r="G202" s="223"/>
      <c r="H202" s="224" t="s">
        <v>41</v>
      </c>
      <c r="I202" s="226"/>
      <c r="J202" s="223"/>
      <c r="K202" s="223"/>
      <c r="L202" s="227"/>
      <c r="M202" s="228"/>
      <c r="N202" s="229"/>
      <c r="O202" s="229"/>
      <c r="P202" s="229"/>
      <c r="Q202" s="229"/>
      <c r="R202" s="229"/>
      <c r="S202" s="229"/>
      <c r="T202" s="230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31" t="s">
        <v>133</v>
      </c>
      <c r="AU202" s="231" t="s">
        <v>87</v>
      </c>
      <c r="AV202" s="13" t="s">
        <v>85</v>
      </c>
      <c r="AW202" s="13" t="s">
        <v>42</v>
      </c>
      <c r="AX202" s="13" t="s">
        <v>80</v>
      </c>
      <c r="AY202" s="231" t="s">
        <v>120</v>
      </c>
    </row>
    <row r="203" s="14" customFormat="1">
      <c r="A203" s="14"/>
      <c r="B203" s="232"/>
      <c r="C203" s="233"/>
      <c r="D203" s="215" t="s">
        <v>133</v>
      </c>
      <c r="E203" s="234" t="s">
        <v>41</v>
      </c>
      <c r="F203" s="235" t="s">
        <v>281</v>
      </c>
      <c r="G203" s="233"/>
      <c r="H203" s="236">
        <v>62.100000000000001</v>
      </c>
      <c r="I203" s="237"/>
      <c r="J203" s="233"/>
      <c r="K203" s="233"/>
      <c r="L203" s="238"/>
      <c r="M203" s="239"/>
      <c r="N203" s="240"/>
      <c r="O203" s="240"/>
      <c r="P203" s="240"/>
      <c r="Q203" s="240"/>
      <c r="R203" s="240"/>
      <c r="S203" s="240"/>
      <c r="T203" s="241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42" t="s">
        <v>133</v>
      </c>
      <c r="AU203" s="242" t="s">
        <v>87</v>
      </c>
      <c r="AV203" s="14" t="s">
        <v>87</v>
      </c>
      <c r="AW203" s="14" t="s">
        <v>42</v>
      </c>
      <c r="AX203" s="14" t="s">
        <v>80</v>
      </c>
      <c r="AY203" s="242" t="s">
        <v>120</v>
      </c>
    </row>
    <row r="204" s="13" customFormat="1">
      <c r="A204" s="13"/>
      <c r="B204" s="222"/>
      <c r="C204" s="223"/>
      <c r="D204" s="215" t="s">
        <v>133</v>
      </c>
      <c r="E204" s="224" t="s">
        <v>41</v>
      </c>
      <c r="F204" s="225" t="s">
        <v>297</v>
      </c>
      <c r="G204" s="223"/>
      <c r="H204" s="224" t="s">
        <v>41</v>
      </c>
      <c r="I204" s="226"/>
      <c r="J204" s="223"/>
      <c r="K204" s="223"/>
      <c r="L204" s="227"/>
      <c r="M204" s="228"/>
      <c r="N204" s="229"/>
      <c r="O204" s="229"/>
      <c r="P204" s="229"/>
      <c r="Q204" s="229"/>
      <c r="R204" s="229"/>
      <c r="S204" s="229"/>
      <c r="T204" s="230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31" t="s">
        <v>133</v>
      </c>
      <c r="AU204" s="231" t="s">
        <v>87</v>
      </c>
      <c r="AV204" s="13" t="s">
        <v>85</v>
      </c>
      <c r="AW204" s="13" t="s">
        <v>42</v>
      </c>
      <c r="AX204" s="13" t="s">
        <v>80</v>
      </c>
      <c r="AY204" s="231" t="s">
        <v>120</v>
      </c>
    </row>
    <row r="205" s="14" customFormat="1">
      <c r="A205" s="14"/>
      <c r="B205" s="232"/>
      <c r="C205" s="233"/>
      <c r="D205" s="215" t="s">
        <v>133</v>
      </c>
      <c r="E205" s="234" t="s">
        <v>41</v>
      </c>
      <c r="F205" s="235" t="s">
        <v>298</v>
      </c>
      <c r="G205" s="233"/>
      <c r="H205" s="236">
        <v>20.399999999999999</v>
      </c>
      <c r="I205" s="237"/>
      <c r="J205" s="233"/>
      <c r="K205" s="233"/>
      <c r="L205" s="238"/>
      <c r="M205" s="239"/>
      <c r="N205" s="240"/>
      <c r="O205" s="240"/>
      <c r="P205" s="240"/>
      <c r="Q205" s="240"/>
      <c r="R205" s="240"/>
      <c r="S205" s="240"/>
      <c r="T205" s="241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T205" s="242" t="s">
        <v>133</v>
      </c>
      <c r="AU205" s="242" t="s">
        <v>87</v>
      </c>
      <c r="AV205" s="14" t="s">
        <v>87</v>
      </c>
      <c r="AW205" s="14" t="s">
        <v>42</v>
      </c>
      <c r="AX205" s="14" t="s">
        <v>80</v>
      </c>
      <c r="AY205" s="242" t="s">
        <v>120</v>
      </c>
    </row>
    <row r="206" s="15" customFormat="1">
      <c r="A206" s="15"/>
      <c r="B206" s="243"/>
      <c r="C206" s="244"/>
      <c r="D206" s="215" t="s">
        <v>133</v>
      </c>
      <c r="E206" s="245" t="s">
        <v>41</v>
      </c>
      <c r="F206" s="246" t="s">
        <v>136</v>
      </c>
      <c r="G206" s="244"/>
      <c r="H206" s="247">
        <v>82.5</v>
      </c>
      <c r="I206" s="248"/>
      <c r="J206" s="244"/>
      <c r="K206" s="244"/>
      <c r="L206" s="249"/>
      <c r="M206" s="250"/>
      <c r="N206" s="251"/>
      <c r="O206" s="251"/>
      <c r="P206" s="251"/>
      <c r="Q206" s="251"/>
      <c r="R206" s="251"/>
      <c r="S206" s="251"/>
      <c r="T206" s="252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T206" s="253" t="s">
        <v>133</v>
      </c>
      <c r="AU206" s="253" t="s">
        <v>87</v>
      </c>
      <c r="AV206" s="15" t="s">
        <v>127</v>
      </c>
      <c r="AW206" s="15" t="s">
        <v>42</v>
      </c>
      <c r="AX206" s="15" t="s">
        <v>85</v>
      </c>
      <c r="AY206" s="253" t="s">
        <v>120</v>
      </c>
    </row>
    <row r="207" s="2" customFormat="1" ht="21.75" customHeight="1">
      <c r="A207" s="41"/>
      <c r="B207" s="42"/>
      <c r="C207" s="202" t="s">
        <v>299</v>
      </c>
      <c r="D207" s="202" t="s">
        <v>122</v>
      </c>
      <c r="E207" s="203" t="s">
        <v>300</v>
      </c>
      <c r="F207" s="204" t="s">
        <v>301</v>
      </c>
      <c r="G207" s="205" t="s">
        <v>276</v>
      </c>
      <c r="H207" s="206">
        <v>31.699999999999999</v>
      </c>
      <c r="I207" s="207"/>
      <c r="J207" s="208">
        <f>ROUND(I207*H207,2)</f>
        <v>0</v>
      </c>
      <c r="K207" s="204" t="s">
        <v>126</v>
      </c>
      <c r="L207" s="47"/>
      <c r="M207" s="209" t="s">
        <v>41</v>
      </c>
      <c r="N207" s="210" t="s">
        <v>51</v>
      </c>
      <c r="O207" s="87"/>
      <c r="P207" s="211">
        <f>O207*H207</f>
        <v>0</v>
      </c>
      <c r="Q207" s="211">
        <v>0.00044999999999999999</v>
      </c>
      <c r="R207" s="211">
        <f>Q207*H207</f>
        <v>0.014265</v>
      </c>
      <c r="S207" s="211">
        <v>0</v>
      </c>
      <c r="T207" s="212">
        <f>S207*H207</f>
        <v>0</v>
      </c>
      <c r="U207" s="41"/>
      <c r="V207" s="41"/>
      <c r="W207" s="41"/>
      <c r="X207" s="41"/>
      <c r="Y207" s="41"/>
      <c r="Z207" s="41"/>
      <c r="AA207" s="41"/>
      <c r="AB207" s="41"/>
      <c r="AC207" s="41"/>
      <c r="AD207" s="41"/>
      <c r="AE207" s="41"/>
      <c r="AR207" s="213" t="s">
        <v>127</v>
      </c>
      <c r="AT207" s="213" t="s">
        <v>122</v>
      </c>
      <c r="AU207" s="213" t="s">
        <v>87</v>
      </c>
      <c r="AY207" s="19" t="s">
        <v>120</v>
      </c>
      <c r="BE207" s="214">
        <f>IF(N207="základní",J207,0)</f>
        <v>0</v>
      </c>
      <c r="BF207" s="214">
        <f>IF(N207="snížená",J207,0)</f>
        <v>0</v>
      </c>
      <c r="BG207" s="214">
        <f>IF(N207="zákl. přenesená",J207,0)</f>
        <v>0</v>
      </c>
      <c r="BH207" s="214">
        <f>IF(N207="sníž. přenesená",J207,0)</f>
        <v>0</v>
      </c>
      <c r="BI207" s="214">
        <f>IF(N207="nulová",J207,0)</f>
        <v>0</v>
      </c>
      <c r="BJ207" s="19" t="s">
        <v>85</v>
      </c>
      <c r="BK207" s="214">
        <f>ROUND(I207*H207,2)</f>
        <v>0</v>
      </c>
      <c r="BL207" s="19" t="s">
        <v>127</v>
      </c>
      <c r="BM207" s="213" t="s">
        <v>302</v>
      </c>
    </row>
    <row r="208" s="2" customFormat="1">
      <c r="A208" s="41"/>
      <c r="B208" s="42"/>
      <c r="C208" s="43"/>
      <c r="D208" s="215" t="s">
        <v>129</v>
      </c>
      <c r="E208" s="43"/>
      <c r="F208" s="216" t="s">
        <v>303</v>
      </c>
      <c r="G208" s="43"/>
      <c r="H208" s="43"/>
      <c r="I208" s="217"/>
      <c r="J208" s="43"/>
      <c r="K208" s="43"/>
      <c r="L208" s="47"/>
      <c r="M208" s="218"/>
      <c r="N208" s="219"/>
      <c r="O208" s="87"/>
      <c r="P208" s="87"/>
      <c r="Q208" s="87"/>
      <c r="R208" s="87"/>
      <c r="S208" s="87"/>
      <c r="T208" s="88"/>
      <c r="U208" s="41"/>
      <c r="V208" s="41"/>
      <c r="W208" s="41"/>
      <c r="X208" s="41"/>
      <c r="Y208" s="41"/>
      <c r="Z208" s="41"/>
      <c r="AA208" s="41"/>
      <c r="AB208" s="41"/>
      <c r="AC208" s="41"/>
      <c r="AD208" s="41"/>
      <c r="AE208" s="41"/>
      <c r="AT208" s="19" t="s">
        <v>129</v>
      </c>
      <c r="AU208" s="19" t="s">
        <v>87</v>
      </c>
    </row>
    <row r="209" s="2" customFormat="1">
      <c r="A209" s="41"/>
      <c r="B209" s="42"/>
      <c r="C209" s="43"/>
      <c r="D209" s="220" t="s">
        <v>131</v>
      </c>
      <c r="E209" s="43"/>
      <c r="F209" s="221" t="s">
        <v>304</v>
      </c>
      <c r="G209" s="43"/>
      <c r="H209" s="43"/>
      <c r="I209" s="217"/>
      <c r="J209" s="43"/>
      <c r="K209" s="43"/>
      <c r="L209" s="47"/>
      <c r="M209" s="218"/>
      <c r="N209" s="219"/>
      <c r="O209" s="87"/>
      <c r="P209" s="87"/>
      <c r="Q209" s="87"/>
      <c r="R209" s="87"/>
      <c r="S209" s="87"/>
      <c r="T209" s="88"/>
      <c r="U209" s="41"/>
      <c r="V209" s="41"/>
      <c r="W209" s="41"/>
      <c r="X209" s="41"/>
      <c r="Y209" s="41"/>
      <c r="Z209" s="41"/>
      <c r="AA209" s="41"/>
      <c r="AB209" s="41"/>
      <c r="AC209" s="41"/>
      <c r="AD209" s="41"/>
      <c r="AE209" s="41"/>
      <c r="AT209" s="19" t="s">
        <v>131</v>
      </c>
      <c r="AU209" s="19" t="s">
        <v>87</v>
      </c>
    </row>
    <row r="210" s="13" customFormat="1">
      <c r="A210" s="13"/>
      <c r="B210" s="222"/>
      <c r="C210" s="223"/>
      <c r="D210" s="215" t="s">
        <v>133</v>
      </c>
      <c r="E210" s="224" t="s">
        <v>41</v>
      </c>
      <c r="F210" s="225" t="s">
        <v>305</v>
      </c>
      <c r="G210" s="223"/>
      <c r="H210" s="224" t="s">
        <v>41</v>
      </c>
      <c r="I210" s="226"/>
      <c r="J210" s="223"/>
      <c r="K210" s="223"/>
      <c r="L210" s="227"/>
      <c r="M210" s="228"/>
      <c r="N210" s="229"/>
      <c r="O210" s="229"/>
      <c r="P210" s="229"/>
      <c r="Q210" s="229"/>
      <c r="R210" s="229"/>
      <c r="S210" s="229"/>
      <c r="T210" s="230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31" t="s">
        <v>133</v>
      </c>
      <c r="AU210" s="231" t="s">
        <v>87</v>
      </c>
      <c r="AV210" s="13" t="s">
        <v>85</v>
      </c>
      <c r="AW210" s="13" t="s">
        <v>42</v>
      </c>
      <c r="AX210" s="13" t="s">
        <v>80</v>
      </c>
      <c r="AY210" s="231" t="s">
        <v>120</v>
      </c>
    </row>
    <row r="211" s="14" customFormat="1">
      <c r="A211" s="14"/>
      <c r="B211" s="232"/>
      <c r="C211" s="233"/>
      <c r="D211" s="215" t="s">
        <v>133</v>
      </c>
      <c r="E211" s="234" t="s">
        <v>41</v>
      </c>
      <c r="F211" s="235" t="s">
        <v>306</v>
      </c>
      <c r="G211" s="233"/>
      <c r="H211" s="236">
        <v>31.699999999999999</v>
      </c>
      <c r="I211" s="237"/>
      <c r="J211" s="233"/>
      <c r="K211" s="233"/>
      <c r="L211" s="238"/>
      <c r="M211" s="239"/>
      <c r="N211" s="240"/>
      <c r="O211" s="240"/>
      <c r="P211" s="240"/>
      <c r="Q211" s="240"/>
      <c r="R211" s="240"/>
      <c r="S211" s="240"/>
      <c r="T211" s="241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242" t="s">
        <v>133</v>
      </c>
      <c r="AU211" s="242" t="s">
        <v>87</v>
      </c>
      <c r="AV211" s="14" t="s">
        <v>87</v>
      </c>
      <c r="AW211" s="14" t="s">
        <v>42</v>
      </c>
      <c r="AX211" s="14" t="s">
        <v>80</v>
      </c>
      <c r="AY211" s="242" t="s">
        <v>120</v>
      </c>
    </row>
    <row r="212" s="15" customFormat="1">
      <c r="A212" s="15"/>
      <c r="B212" s="243"/>
      <c r="C212" s="244"/>
      <c r="D212" s="215" t="s">
        <v>133</v>
      </c>
      <c r="E212" s="245" t="s">
        <v>41</v>
      </c>
      <c r="F212" s="246" t="s">
        <v>136</v>
      </c>
      <c r="G212" s="244"/>
      <c r="H212" s="247">
        <v>31.699999999999999</v>
      </c>
      <c r="I212" s="248"/>
      <c r="J212" s="244"/>
      <c r="K212" s="244"/>
      <c r="L212" s="249"/>
      <c r="M212" s="250"/>
      <c r="N212" s="251"/>
      <c r="O212" s="251"/>
      <c r="P212" s="251"/>
      <c r="Q212" s="251"/>
      <c r="R212" s="251"/>
      <c r="S212" s="251"/>
      <c r="T212" s="252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T212" s="253" t="s">
        <v>133</v>
      </c>
      <c r="AU212" s="253" t="s">
        <v>87</v>
      </c>
      <c r="AV212" s="15" t="s">
        <v>127</v>
      </c>
      <c r="AW212" s="15" t="s">
        <v>42</v>
      </c>
      <c r="AX212" s="15" t="s">
        <v>85</v>
      </c>
      <c r="AY212" s="253" t="s">
        <v>120</v>
      </c>
    </row>
    <row r="213" s="2" customFormat="1" ht="21.75" customHeight="1">
      <c r="A213" s="41"/>
      <c r="B213" s="42"/>
      <c r="C213" s="202" t="s">
        <v>307</v>
      </c>
      <c r="D213" s="202" t="s">
        <v>122</v>
      </c>
      <c r="E213" s="203" t="s">
        <v>308</v>
      </c>
      <c r="F213" s="204" t="s">
        <v>309</v>
      </c>
      <c r="G213" s="205" t="s">
        <v>125</v>
      </c>
      <c r="H213" s="206">
        <v>200</v>
      </c>
      <c r="I213" s="207"/>
      <c r="J213" s="208">
        <f>ROUND(I213*H213,2)</f>
        <v>0</v>
      </c>
      <c r="K213" s="204" t="s">
        <v>126</v>
      </c>
      <c r="L213" s="47"/>
      <c r="M213" s="209" t="s">
        <v>41</v>
      </c>
      <c r="N213" s="210" t="s">
        <v>51</v>
      </c>
      <c r="O213" s="87"/>
      <c r="P213" s="211">
        <f>O213*H213</f>
        <v>0</v>
      </c>
      <c r="Q213" s="211">
        <v>0.0018699999999999999</v>
      </c>
      <c r="R213" s="211">
        <f>Q213*H213</f>
        <v>0.374</v>
      </c>
      <c r="S213" s="211">
        <v>0</v>
      </c>
      <c r="T213" s="212">
        <f>S213*H213</f>
        <v>0</v>
      </c>
      <c r="U213" s="41"/>
      <c r="V213" s="41"/>
      <c r="W213" s="41"/>
      <c r="X213" s="41"/>
      <c r="Y213" s="41"/>
      <c r="Z213" s="41"/>
      <c r="AA213" s="41"/>
      <c r="AB213" s="41"/>
      <c r="AC213" s="41"/>
      <c r="AD213" s="41"/>
      <c r="AE213" s="41"/>
      <c r="AR213" s="213" t="s">
        <v>127</v>
      </c>
      <c r="AT213" s="213" t="s">
        <v>122</v>
      </c>
      <c r="AU213" s="213" t="s">
        <v>87</v>
      </c>
      <c r="AY213" s="19" t="s">
        <v>120</v>
      </c>
      <c r="BE213" s="214">
        <f>IF(N213="základní",J213,0)</f>
        <v>0</v>
      </c>
      <c r="BF213" s="214">
        <f>IF(N213="snížená",J213,0)</f>
        <v>0</v>
      </c>
      <c r="BG213" s="214">
        <f>IF(N213="zákl. přenesená",J213,0)</f>
        <v>0</v>
      </c>
      <c r="BH213" s="214">
        <f>IF(N213="sníž. přenesená",J213,0)</f>
        <v>0</v>
      </c>
      <c r="BI213" s="214">
        <f>IF(N213="nulová",J213,0)</f>
        <v>0</v>
      </c>
      <c r="BJ213" s="19" t="s">
        <v>85</v>
      </c>
      <c r="BK213" s="214">
        <f>ROUND(I213*H213,2)</f>
        <v>0</v>
      </c>
      <c r="BL213" s="19" t="s">
        <v>127</v>
      </c>
      <c r="BM213" s="213" t="s">
        <v>310</v>
      </c>
    </row>
    <row r="214" s="2" customFormat="1">
      <c r="A214" s="41"/>
      <c r="B214" s="42"/>
      <c r="C214" s="43"/>
      <c r="D214" s="215" t="s">
        <v>129</v>
      </c>
      <c r="E214" s="43"/>
      <c r="F214" s="216" t="s">
        <v>311</v>
      </c>
      <c r="G214" s="43"/>
      <c r="H214" s="43"/>
      <c r="I214" s="217"/>
      <c r="J214" s="43"/>
      <c r="K214" s="43"/>
      <c r="L214" s="47"/>
      <c r="M214" s="218"/>
      <c r="N214" s="219"/>
      <c r="O214" s="87"/>
      <c r="P214" s="87"/>
      <c r="Q214" s="87"/>
      <c r="R214" s="87"/>
      <c r="S214" s="87"/>
      <c r="T214" s="88"/>
      <c r="U214" s="41"/>
      <c r="V214" s="41"/>
      <c r="W214" s="41"/>
      <c r="X214" s="41"/>
      <c r="Y214" s="41"/>
      <c r="Z214" s="41"/>
      <c r="AA214" s="41"/>
      <c r="AB214" s="41"/>
      <c r="AC214" s="41"/>
      <c r="AD214" s="41"/>
      <c r="AE214" s="41"/>
      <c r="AT214" s="19" t="s">
        <v>129</v>
      </c>
      <c r="AU214" s="19" t="s">
        <v>87</v>
      </c>
    </row>
    <row r="215" s="2" customFormat="1">
      <c r="A215" s="41"/>
      <c r="B215" s="42"/>
      <c r="C215" s="43"/>
      <c r="D215" s="220" t="s">
        <v>131</v>
      </c>
      <c r="E215" s="43"/>
      <c r="F215" s="221" t="s">
        <v>312</v>
      </c>
      <c r="G215" s="43"/>
      <c r="H215" s="43"/>
      <c r="I215" s="217"/>
      <c r="J215" s="43"/>
      <c r="K215" s="43"/>
      <c r="L215" s="47"/>
      <c r="M215" s="218"/>
      <c r="N215" s="219"/>
      <c r="O215" s="87"/>
      <c r="P215" s="87"/>
      <c r="Q215" s="87"/>
      <c r="R215" s="87"/>
      <c r="S215" s="87"/>
      <c r="T215" s="88"/>
      <c r="U215" s="41"/>
      <c r="V215" s="41"/>
      <c r="W215" s="41"/>
      <c r="X215" s="41"/>
      <c r="Y215" s="41"/>
      <c r="Z215" s="41"/>
      <c r="AA215" s="41"/>
      <c r="AB215" s="41"/>
      <c r="AC215" s="41"/>
      <c r="AD215" s="41"/>
      <c r="AE215" s="41"/>
      <c r="AT215" s="19" t="s">
        <v>131</v>
      </c>
      <c r="AU215" s="19" t="s">
        <v>87</v>
      </c>
    </row>
    <row r="216" s="2" customFormat="1" ht="16.5" customHeight="1">
      <c r="A216" s="41"/>
      <c r="B216" s="42"/>
      <c r="C216" s="202" t="s">
        <v>313</v>
      </c>
      <c r="D216" s="202" t="s">
        <v>122</v>
      </c>
      <c r="E216" s="203" t="s">
        <v>314</v>
      </c>
      <c r="F216" s="204" t="s">
        <v>315</v>
      </c>
      <c r="G216" s="205" t="s">
        <v>276</v>
      </c>
      <c r="H216" s="206">
        <v>164.84</v>
      </c>
      <c r="I216" s="207"/>
      <c r="J216" s="208">
        <f>ROUND(I216*H216,2)</f>
        <v>0</v>
      </c>
      <c r="K216" s="204" t="s">
        <v>126</v>
      </c>
      <c r="L216" s="47"/>
      <c r="M216" s="209" t="s">
        <v>41</v>
      </c>
      <c r="N216" s="210" t="s">
        <v>51</v>
      </c>
      <c r="O216" s="87"/>
      <c r="P216" s="211">
        <f>O216*H216</f>
        <v>0</v>
      </c>
      <c r="Q216" s="211">
        <v>0</v>
      </c>
      <c r="R216" s="211">
        <f>Q216*H216</f>
        <v>0</v>
      </c>
      <c r="S216" s="211">
        <v>0</v>
      </c>
      <c r="T216" s="212">
        <f>S216*H216</f>
        <v>0</v>
      </c>
      <c r="U216" s="41"/>
      <c r="V216" s="41"/>
      <c r="W216" s="41"/>
      <c r="X216" s="41"/>
      <c r="Y216" s="41"/>
      <c r="Z216" s="41"/>
      <c r="AA216" s="41"/>
      <c r="AB216" s="41"/>
      <c r="AC216" s="41"/>
      <c r="AD216" s="41"/>
      <c r="AE216" s="41"/>
      <c r="AR216" s="213" t="s">
        <v>127</v>
      </c>
      <c r="AT216" s="213" t="s">
        <v>122</v>
      </c>
      <c r="AU216" s="213" t="s">
        <v>87</v>
      </c>
      <c r="AY216" s="19" t="s">
        <v>120</v>
      </c>
      <c r="BE216" s="214">
        <f>IF(N216="základní",J216,0)</f>
        <v>0</v>
      </c>
      <c r="BF216" s="214">
        <f>IF(N216="snížená",J216,0)</f>
        <v>0</v>
      </c>
      <c r="BG216" s="214">
        <f>IF(N216="zákl. přenesená",J216,0)</f>
        <v>0</v>
      </c>
      <c r="BH216" s="214">
        <f>IF(N216="sníž. přenesená",J216,0)</f>
        <v>0</v>
      </c>
      <c r="BI216" s="214">
        <f>IF(N216="nulová",J216,0)</f>
        <v>0</v>
      </c>
      <c r="BJ216" s="19" t="s">
        <v>85</v>
      </c>
      <c r="BK216" s="214">
        <f>ROUND(I216*H216,2)</f>
        <v>0</v>
      </c>
      <c r="BL216" s="19" t="s">
        <v>127</v>
      </c>
      <c r="BM216" s="213" t="s">
        <v>316</v>
      </c>
    </row>
    <row r="217" s="2" customFormat="1">
      <c r="A217" s="41"/>
      <c r="B217" s="42"/>
      <c r="C217" s="43"/>
      <c r="D217" s="215" t="s">
        <v>129</v>
      </c>
      <c r="E217" s="43"/>
      <c r="F217" s="216" t="s">
        <v>317</v>
      </c>
      <c r="G217" s="43"/>
      <c r="H217" s="43"/>
      <c r="I217" s="217"/>
      <c r="J217" s="43"/>
      <c r="K217" s="43"/>
      <c r="L217" s="47"/>
      <c r="M217" s="218"/>
      <c r="N217" s="219"/>
      <c r="O217" s="87"/>
      <c r="P217" s="87"/>
      <c r="Q217" s="87"/>
      <c r="R217" s="87"/>
      <c r="S217" s="87"/>
      <c r="T217" s="88"/>
      <c r="U217" s="41"/>
      <c r="V217" s="41"/>
      <c r="W217" s="41"/>
      <c r="X217" s="41"/>
      <c r="Y217" s="41"/>
      <c r="Z217" s="41"/>
      <c r="AA217" s="41"/>
      <c r="AB217" s="41"/>
      <c r="AC217" s="41"/>
      <c r="AD217" s="41"/>
      <c r="AE217" s="41"/>
      <c r="AT217" s="19" t="s">
        <v>129</v>
      </c>
      <c r="AU217" s="19" t="s">
        <v>87</v>
      </c>
    </row>
    <row r="218" s="2" customFormat="1">
      <c r="A218" s="41"/>
      <c r="B218" s="42"/>
      <c r="C218" s="43"/>
      <c r="D218" s="220" t="s">
        <v>131</v>
      </c>
      <c r="E218" s="43"/>
      <c r="F218" s="221" t="s">
        <v>318</v>
      </c>
      <c r="G218" s="43"/>
      <c r="H218" s="43"/>
      <c r="I218" s="217"/>
      <c r="J218" s="43"/>
      <c r="K218" s="43"/>
      <c r="L218" s="47"/>
      <c r="M218" s="218"/>
      <c r="N218" s="219"/>
      <c r="O218" s="87"/>
      <c r="P218" s="87"/>
      <c r="Q218" s="87"/>
      <c r="R218" s="87"/>
      <c r="S218" s="87"/>
      <c r="T218" s="88"/>
      <c r="U218" s="41"/>
      <c r="V218" s="41"/>
      <c r="W218" s="41"/>
      <c r="X218" s="41"/>
      <c r="Y218" s="41"/>
      <c r="Z218" s="41"/>
      <c r="AA218" s="41"/>
      <c r="AB218" s="41"/>
      <c r="AC218" s="41"/>
      <c r="AD218" s="41"/>
      <c r="AE218" s="41"/>
      <c r="AT218" s="19" t="s">
        <v>131</v>
      </c>
      <c r="AU218" s="19" t="s">
        <v>87</v>
      </c>
    </row>
    <row r="219" s="13" customFormat="1">
      <c r="A219" s="13"/>
      <c r="B219" s="222"/>
      <c r="C219" s="223"/>
      <c r="D219" s="215" t="s">
        <v>133</v>
      </c>
      <c r="E219" s="224" t="s">
        <v>41</v>
      </c>
      <c r="F219" s="225" t="s">
        <v>319</v>
      </c>
      <c r="G219" s="223"/>
      <c r="H219" s="224" t="s">
        <v>41</v>
      </c>
      <c r="I219" s="226"/>
      <c r="J219" s="223"/>
      <c r="K219" s="223"/>
      <c r="L219" s="227"/>
      <c r="M219" s="228"/>
      <c r="N219" s="229"/>
      <c r="O219" s="229"/>
      <c r="P219" s="229"/>
      <c r="Q219" s="229"/>
      <c r="R219" s="229"/>
      <c r="S219" s="229"/>
      <c r="T219" s="230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31" t="s">
        <v>133</v>
      </c>
      <c r="AU219" s="231" t="s">
        <v>87</v>
      </c>
      <c r="AV219" s="13" t="s">
        <v>85</v>
      </c>
      <c r="AW219" s="13" t="s">
        <v>42</v>
      </c>
      <c r="AX219" s="13" t="s">
        <v>80</v>
      </c>
      <c r="AY219" s="231" t="s">
        <v>120</v>
      </c>
    </row>
    <row r="220" s="14" customFormat="1">
      <c r="A220" s="14"/>
      <c r="B220" s="232"/>
      <c r="C220" s="233"/>
      <c r="D220" s="215" t="s">
        <v>133</v>
      </c>
      <c r="E220" s="234" t="s">
        <v>41</v>
      </c>
      <c r="F220" s="235" t="s">
        <v>320</v>
      </c>
      <c r="G220" s="233"/>
      <c r="H220" s="236">
        <v>146</v>
      </c>
      <c r="I220" s="237"/>
      <c r="J220" s="233"/>
      <c r="K220" s="233"/>
      <c r="L220" s="238"/>
      <c r="M220" s="239"/>
      <c r="N220" s="240"/>
      <c r="O220" s="240"/>
      <c r="P220" s="240"/>
      <c r="Q220" s="240"/>
      <c r="R220" s="240"/>
      <c r="S220" s="240"/>
      <c r="T220" s="241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T220" s="242" t="s">
        <v>133</v>
      </c>
      <c r="AU220" s="242" t="s">
        <v>87</v>
      </c>
      <c r="AV220" s="14" t="s">
        <v>87</v>
      </c>
      <c r="AW220" s="14" t="s">
        <v>42</v>
      </c>
      <c r="AX220" s="14" t="s">
        <v>80</v>
      </c>
      <c r="AY220" s="242" t="s">
        <v>120</v>
      </c>
    </row>
    <row r="221" s="13" customFormat="1">
      <c r="A221" s="13"/>
      <c r="B221" s="222"/>
      <c r="C221" s="223"/>
      <c r="D221" s="215" t="s">
        <v>133</v>
      </c>
      <c r="E221" s="224" t="s">
        <v>41</v>
      </c>
      <c r="F221" s="225" t="s">
        <v>321</v>
      </c>
      <c r="G221" s="223"/>
      <c r="H221" s="224" t="s">
        <v>41</v>
      </c>
      <c r="I221" s="226"/>
      <c r="J221" s="223"/>
      <c r="K221" s="223"/>
      <c r="L221" s="227"/>
      <c r="M221" s="228"/>
      <c r="N221" s="229"/>
      <c r="O221" s="229"/>
      <c r="P221" s="229"/>
      <c r="Q221" s="229"/>
      <c r="R221" s="229"/>
      <c r="S221" s="229"/>
      <c r="T221" s="230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31" t="s">
        <v>133</v>
      </c>
      <c r="AU221" s="231" t="s">
        <v>87</v>
      </c>
      <c r="AV221" s="13" t="s">
        <v>85</v>
      </c>
      <c r="AW221" s="13" t="s">
        <v>42</v>
      </c>
      <c r="AX221" s="13" t="s">
        <v>80</v>
      </c>
      <c r="AY221" s="231" t="s">
        <v>120</v>
      </c>
    </row>
    <row r="222" s="14" customFormat="1">
      <c r="A222" s="14"/>
      <c r="B222" s="232"/>
      <c r="C222" s="233"/>
      <c r="D222" s="215" t="s">
        <v>133</v>
      </c>
      <c r="E222" s="234" t="s">
        <v>41</v>
      </c>
      <c r="F222" s="235" t="s">
        <v>322</v>
      </c>
      <c r="G222" s="233"/>
      <c r="H222" s="236">
        <v>18.84</v>
      </c>
      <c r="I222" s="237"/>
      <c r="J222" s="233"/>
      <c r="K222" s="233"/>
      <c r="L222" s="238"/>
      <c r="M222" s="239"/>
      <c r="N222" s="240"/>
      <c r="O222" s="240"/>
      <c r="P222" s="240"/>
      <c r="Q222" s="240"/>
      <c r="R222" s="240"/>
      <c r="S222" s="240"/>
      <c r="T222" s="241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242" t="s">
        <v>133</v>
      </c>
      <c r="AU222" s="242" t="s">
        <v>87</v>
      </c>
      <c r="AV222" s="14" t="s">
        <v>87</v>
      </c>
      <c r="AW222" s="14" t="s">
        <v>42</v>
      </c>
      <c r="AX222" s="14" t="s">
        <v>80</v>
      </c>
      <c r="AY222" s="242" t="s">
        <v>120</v>
      </c>
    </row>
    <row r="223" s="15" customFormat="1">
      <c r="A223" s="15"/>
      <c r="B223" s="243"/>
      <c r="C223" s="244"/>
      <c r="D223" s="215" t="s">
        <v>133</v>
      </c>
      <c r="E223" s="245" t="s">
        <v>41</v>
      </c>
      <c r="F223" s="246" t="s">
        <v>136</v>
      </c>
      <c r="G223" s="244"/>
      <c r="H223" s="247">
        <v>164.84</v>
      </c>
      <c r="I223" s="248"/>
      <c r="J223" s="244"/>
      <c r="K223" s="244"/>
      <c r="L223" s="249"/>
      <c r="M223" s="250"/>
      <c r="N223" s="251"/>
      <c r="O223" s="251"/>
      <c r="P223" s="251"/>
      <c r="Q223" s="251"/>
      <c r="R223" s="251"/>
      <c r="S223" s="251"/>
      <c r="T223" s="252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T223" s="253" t="s">
        <v>133</v>
      </c>
      <c r="AU223" s="253" t="s">
        <v>87</v>
      </c>
      <c r="AV223" s="15" t="s">
        <v>127</v>
      </c>
      <c r="AW223" s="15" t="s">
        <v>42</v>
      </c>
      <c r="AX223" s="15" t="s">
        <v>85</v>
      </c>
      <c r="AY223" s="253" t="s">
        <v>120</v>
      </c>
    </row>
    <row r="224" s="2" customFormat="1" ht="21.75" customHeight="1">
      <c r="A224" s="41"/>
      <c r="B224" s="42"/>
      <c r="C224" s="202" t="s">
        <v>323</v>
      </c>
      <c r="D224" s="202" t="s">
        <v>122</v>
      </c>
      <c r="E224" s="203" t="s">
        <v>324</v>
      </c>
      <c r="F224" s="204" t="s">
        <v>325</v>
      </c>
      <c r="G224" s="205" t="s">
        <v>276</v>
      </c>
      <c r="H224" s="206">
        <v>72.5</v>
      </c>
      <c r="I224" s="207"/>
      <c r="J224" s="208">
        <f>ROUND(I224*H224,2)</f>
        <v>0</v>
      </c>
      <c r="K224" s="204" t="s">
        <v>126</v>
      </c>
      <c r="L224" s="47"/>
      <c r="M224" s="209" t="s">
        <v>41</v>
      </c>
      <c r="N224" s="210" t="s">
        <v>51</v>
      </c>
      <c r="O224" s="87"/>
      <c r="P224" s="211">
        <f>O224*H224</f>
        <v>0</v>
      </c>
      <c r="Q224" s="211">
        <v>0.00060999999999999997</v>
      </c>
      <c r="R224" s="211">
        <f>Q224*H224</f>
        <v>0.044225</v>
      </c>
      <c r="S224" s="211">
        <v>0</v>
      </c>
      <c r="T224" s="212">
        <f>S224*H224</f>
        <v>0</v>
      </c>
      <c r="U224" s="41"/>
      <c r="V224" s="41"/>
      <c r="W224" s="41"/>
      <c r="X224" s="41"/>
      <c r="Y224" s="41"/>
      <c r="Z224" s="41"/>
      <c r="AA224" s="41"/>
      <c r="AB224" s="41"/>
      <c r="AC224" s="41"/>
      <c r="AD224" s="41"/>
      <c r="AE224" s="41"/>
      <c r="AR224" s="213" t="s">
        <v>127</v>
      </c>
      <c r="AT224" s="213" t="s">
        <v>122</v>
      </c>
      <c r="AU224" s="213" t="s">
        <v>87</v>
      </c>
      <c r="AY224" s="19" t="s">
        <v>120</v>
      </c>
      <c r="BE224" s="214">
        <f>IF(N224="základní",J224,0)</f>
        <v>0</v>
      </c>
      <c r="BF224" s="214">
        <f>IF(N224="snížená",J224,0)</f>
        <v>0</v>
      </c>
      <c r="BG224" s="214">
        <f>IF(N224="zákl. přenesená",J224,0)</f>
        <v>0</v>
      </c>
      <c r="BH224" s="214">
        <f>IF(N224="sníž. přenesená",J224,0)</f>
        <v>0</v>
      </c>
      <c r="BI224" s="214">
        <f>IF(N224="nulová",J224,0)</f>
        <v>0</v>
      </c>
      <c r="BJ224" s="19" t="s">
        <v>85</v>
      </c>
      <c r="BK224" s="214">
        <f>ROUND(I224*H224,2)</f>
        <v>0</v>
      </c>
      <c r="BL224" s="19" t="s">
        <v>127</v>
      </c>
      <c r="BM224" s="213" t="s">
        <v>326</v>
      </c>
    </row>
    <row r="225" s="2" customFormat="1">
      <c r="A225" s="41"/>
      <c r="B225" s="42"/>
      <c r="C225" s="43"/>
      <c r="D225" s="215" t="s">
        <v>129</v>
      </c>
      <c r="E225" s="43"/>
      <c r="F225" s="216" t="s">
        <v>327</v>
      </c>
      <c r="G225" s="43"/>
      <c r="H225" s="43"/>
      <c r="I225" s="217"/>
      <c r="J225" s="43"/>
      <c r="K225" s="43"/>
      <c r="L225" s="47"/>
      <c r="M225" s="218"/>
      <c r="N225" s="219"/>
      <c r="O225" s="87"/>
      <c r="P225" s="87"/>
      <c r="Q225" s="87"/>
      <c r="R225" s="87"/>
      <c r="S225" s="87"/>
      <c r="T225" s="88"/>
      <c r="U225" s="41"/>
      <c r="V225" s="41"/>
      <c r="W225" s="41"/>
      <c r="X225" s="41"/>
      <c r="Y225" s="41"/>
      <c r="Z225" s="41"/>
      <c r="AA225" s="41"/>
      <c r="AB225" s="41"/>
      <c r="AC225" s="41"/>
      <c r="AD225" s="41"/>
      <c r="AE225" s="41"/>
      <c r="AT225" s="19" t="s">
        <v>129</v>
      </c>
      <c r="AU225" s="19" t="s">
        <v>87</v>
      </c>
    </row>
    <row r="226" s="2" customFormat="1">
      <c r="A226" s="41"/>
      <c r="B226" s="42"/>
      <c r="C226" s="43"/>
      <c r="D226" s="220" t="s">
        <v>131</v>
      </c>
      <c r="E226" s="43"/>
      <c r="F226" s="221" t="s">
        <v>328</v>
      </c>
      <c r="G226" s="43"/>
      <c r="H226" s="43"/>
      <c r="I226" s="217"/>
      <c r="J226" s="43"/>
      <c r="K226" s="43"/>
      <c r="L226" s="47"/>
      <c r="M226" s="218"/>
      <c r="N226" s="219"/>
      <c r="O226" s="87"/>
      <c r="P226" s="87"/>
      <c r="Q226" s="87"/>
      <c r="R226" s="87"/>
      <c r="S226" s="87"/>
      <c r="T226" s="88"/>
      <c r="U226" s="41"/>
      <c r="V226" s="41"/>
      <c r="W226" s="41"/>
      <c r="X226" s="41"/>
      <c r="Y226" s="41"/>
      <c r="Z226" s="41"/>
      <c r="AA226" s="41"/>
      <c r="AB226" s="41"/>
      <c r="AC226" s="41"/>
      <c r="AD226" s="41"/>
      <c r="AE226" s="41"/>
      <c r="AT226" s="19" t="s">
        <v>131</v>
      </c>
      <c r="AU226" s="19" t="s">
        <v>87</v>
      </c>
    </row>
    <row r="227" s="13" customFormat="1">
      <c r="A227" s="13"/>
      <c r="B227" s="222"/>
      <c r="C227" s="223"/>
      <c r="D227" s="215" t="s">
        <v>133</v>
      </c>
      <c r="E227" s="224" t="s">
        <v>41</v>
      </c>
      <c r="F227" s="225" t="s">
        <v>329</v>
      </c>
      <c r="G227" s="223"/>
      <c r="H227" s="224" t="s">
        <v>41</v>
      </c>
      <c r="I227" s="226"/>
      <c r="J227" s="223"/>
      <c r="K227" s="223"/>
      <c r="L227" s="227"/>
      <c r="M227" s="228"/>
      <c r="N227" s="229"/>
      <c r="O227" s="229"/>
      <c r="P227" s="229"/>
      <c r="Q227" s="229"/>
      <c r="R227" s="229"/>
      <c r="S227" s="229"/>
      <c r="T227" s="230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31" t="s">
        <v>133</v>
      </c>
      <c r="AU227" s="231" t="s">
        <v>87</v>
      </c>
      <c r="AV227" s="13" t="s">
        <v>85</v>
      </c>
      <c r="AW227" s="13" t="s">
        <v>42</v>
      </c>
      <c r="AX227" s="13" t="s">
        <v>80</v>
      </c>
      <c r="AY227" s="231" t="s">
        <v>120</v>
      </c>
    </row>
    <row r="228" s="14" customFormat="1">
      <c r="A228" s="14"/>
      <c r="B228" s="232"/>
      <c r="C228" s="233"/>
      <c r="D228" s="215" t="s">
        <v>133</v>
      </c>
      <c r="E228" s="234" t="s">
        <v>41</v>
      </c>
      <c r="F228" s="235" t="s">
        <v>306</v>
      </c>
      <c r="G228" s="233"/>
      <c r="H228" s="236">
        <v>31.699999999999999</v>
      </c>
      <c r="I228" s="237"/>
      <c r="J228" s="233"/>
      <c r="K228" s="233"/>
      <c r="L228" s="238"/>
      <c r="M228" s="239"/>
      <c r="N228" s="240"/>
      <c r="O228" s="240"/>
      <c r="P228" s="240"/>
      <c r="Q228" s="240"/>
      <c r="R228" s="240"/>
      <c r="S228" s="240"/>
      <c r="T228" s="241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T228" s="242" t="s">
        <v>133</v>
      </c>
      <c r="AU228" s="242" t="s">
        <v>87</v>
      </c>
      <c r="AV228" s="14" t="s">
        <v>87</v>
      </c>
      <c r="AW228" s="14" t="s">
        <v>42</v>
      </c>
      <c r="AX228" s="14" t="s">
        <v>80</v>
      </c>
      <c r="AY228" s="242" t="s">
        <v>120</v>
      </c>
    </row>
    <row r="229" s="13" customFormat="1">
      <c r="A229" s="13"/>
      <c r="B229" s="222"/>
      <c r="C229" s="223"/>
      <c r="D229" s="215" t="s">
        <v>133</v>
      </c>
      <c r="E229" s="224" t="s">
        <v>41</v>
      </c>
      <c r="F229" s="225" t="s">
        <v>330</v>
      </c>
      <c r="G229" s="223"/>
      <c r="H229" s="224" t="s">
        <v>41</v>
      </c>
      <c r="I229" s="226"/>
      <c r="J229" s="223"/>
      <c r="K229" s="223"/>
      <c r="L229" s="227"/>
      <c r="M229" s="228"/>
      <c r="N229" s="229"/>
      <c r="O229" s="229"/>
      <c r="P229" s="229"/>
      <c r="Q229" s="229"/>
      <c r="R229" s="229"/>
      <c r="S229" s="229"/>
      <c r="T229" s="230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31" t="s">
        <v>133</v>
      </c>
      <c r="AU229" s="231" t="s">
        <v>87</v>
      </c>
      <c r="AV229" s="13" t="s">
        <v>85</v>
      </c>
      <c r="AW229" s="13" t="s">
        <v>42</v>
      </c>
      <c r="AX229" s="13" t="s">
        <v>80</v>
      </c>
      <c r="AY229" s="231" t="s">
        <v>120</v>
      </c>
    </row>
    <row r="230" s="14" customFormat="1">
      <c r="A230" s="14"/>
      <c r="B230" s="232"/>
      <c r="C230" s="233"/>
      <c r="D230" s="215" t="s">
        <v>133</v>
      </c>
      <c r="E230" s="234" t="s">
        <v>41</v>
      </c>
      <c r="F230" s="235" t="s">
        <v>331</v>
      </c>
      <c r="G230" s="233"/>
      <c r="H230" s="236">
        <v>40.799999999999997</v>
      </c>
      <c r="I230" s="237"/>
      <c r="J230" s="233"/>
      <c r="K230" s="233"/>
      <c r="L230" s="238"/>
      <c r="M230" s="239"/>
      <c r="N230" s="240"/>
      <c r="O230" s="240"/>
      <c r="P230" s="240"/>
      <c r="Q230" s="240"/>
      <c r="R230" s="240"/>
      <c r="S230" s="240"/>
      <c r="T230" s="241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T230" s="242" t="s">
        <v>133</v>
      </c>
      <c r="AU230" s="242" t="s">
        <v>87</v>
      </c>
      <c r="AV230" s="14" t="s">
        <v>87</v>
      </c>
      <c r="AW230" s="14" t="s">
        <v>42</v>
      </c>
      <c r="AX230" s="14" t="s">
        <v>80</v>
      </c>
      <c r="AY230" s="242" t="s">
        <v>120</v>
      </c>
    </row>
    <row r="231" s="15" customFormat="1">
      <c r="A231" s="15"/>
      <c r="B231" s="243"/>
      <c r="C231" s="244"/>
      <c r="D231" s="215" t="s">
        <v>133</v>
      </c>
      <c r="E231" s="245" t="s">
        <v>41</v>
      </c>
      <c r="F231" s="246" t="s">
        <v>136</v>
      </c>
      <c r="G231" s="244"/>
      <c r="H231" s="247">
        <v>72.5</v>
      </c>
      <c r="I231" s="248"/>
      <c r="J231" s="244"/>
      <c r="K231" s="244"/>
      <c r="L231" s="249"/>
      <c r="M231" s="250"/>
      <c r="N231" s="251"/>
      <c r="O231" s="251"/>
      <c r="P231" s="251"/>
      <c r="Q231" s="251"/>
      <c r="R231" s="251"/>
      <c r="S231" s="251"/>
      <c r="T231" s="252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T231" s="253" t="s">
        <v>133</v>
      </c>
      <c r="AU231" s="253" t="s">
        <v>87</v>
      </c>
      <c r="AV231" s="15" t="s">
        <v>127</v>
      </c>
      <c r="AW231" s="15" t="s">
        <v>42</v>
      </c>
      <c r="AX231" s="15" t="s">
        <v>85</v>
      </c>
      <c r="AY231" s="253" t="s">
        <v>120</v>
      </c>
    </row>
    <row r="232" s="2" customFormat="1" ht="16.5" customHeight="1">
      <c r="A232" s="41"/>
      <c r="B232" s="42"/>
      <c r="C232" s="202" t="s">
        <v>332</v>
      </c>
      <c r="D232" s="202" t="s">
        <v>122</v>
      </c>
      <c r="E232" s="203" t="s">
        <v>333</v>
      </c>
      <c r="F232" s="204" t="s">
        <v>334</v>
      </c>
      <c r="G232" s="205" t="s">
        <v>276</v>
      </c>
      <c r="H232" s="206">
        <v>72.5</v>
      </c>
      <c r="I232" s="207"/>
      <c r="J232" s="208">
        <f>ROUND(I232*H232,2)</f>
        <v>0</v>
      </c>
      <c r="K232" s="204" t="s">
        <v>126</v>
      </c>
      <c r="L232" s="47"/>
      <c r="M232" s="209" t="s">
        <v>41</v>
      </c>
      <c r="N232" s="210" t="s">
        <v>51</v>
      </c>
      <c r="O232" s="87"/>
      <c r="P232" s="211">
        <f>O232*H232</f>
        <v>0</v>
      </c>
      <c r="Q232" s="211">
        <v>0</v>
      </c>
      <c r="R232" s="211">
        <f>Q232*H232</f>
        <v>0</v>
      </c>
      <c r="S232" s="211">
        <v>0</v>
      </c>
      <c r="T232" s="212">
        <f>S232*H232</f>
        <v>0</v>
      </c>
      <c r="U232" s="41"/>
      <c r="V232" s="41"/>
      <c r="W232" s="41"/>
      <c r="X232" s="41"/>
      <c r="Y232" s="41"/>
      <c r="Z232" s="41"/>
      <c r="AA232" s="41"/>
      <c r="AB232" s="41"/>
      <c r="AC232" s="41"/>
      <c r="AD232" s="41"/>
      <c r="AE232" s="41"/>
      <c r="AR232" s="213" t="s">
        <v>127</v>
      </c>
      <c r="AT232" s="213" t="s">
        <v>122</v>
      </c>
      <c r="AU232" s="213" t="s">
        <v>87</v>
      </c>
      <c r="AY232" s="19" t="s">
        <v>120</v>
      </c>
      <c r="BE232" s="214">
        <f>IF(N232="základní",J232,0)</f>
        <v>0</v>
      </c>
      <c r="BF232" s="214">
        <f>IF(N232="snížená",J232,0)</f>
        <v>0</v>
      </c>
      <c r="BG232" s="214">
        <f>IF(N232="zákl. přenesená",J232,0)</f>
        <v>0</v>
      </c>
      <c r="BH232" s="214">
        <f>IF(N232="sníž. přenesená",J232,0)</f>
        <v>0</v>
      </c>
      <c r="BI232" s="214">
        <f>IF(N232="nulová",J232,0)</f>
        <v>0</v>
      </c>
      <c r="BJ232" s="19" t="s">
        <v>85</v>
      </c>
      <c r="BK232" s="214">
        <f>ROUND(I232*H232,2)</f>
        <v>0</v>
      </c>
      <c r="BL232" s="19" t="s">
        <v>127</v>
      </c>
      <c r="BM232" s="213" t="s">
        <v>335</v>
      </c>
    </row>
    <row r="233" s="2" customFormat="1">
      <c r="A233" s="41"/>
      <c r="B233" s="42"/>
      <c r="C233" s="43"/>
      <c r="D233" s="215" t="s">
        <v>129</v>
      </c>
      <c r="E233" s="43"/>
      <c r="F233" s="216" t="s">
        <v>336</v>
      </c>
      <c r="G233" s="43"/>
      <c r="H233" s="43"/>
      <c r="I233" s="217"/>
      <c r="J233" s="43"/>
      <c r="K233" s="43"/>
      <c r="L233" s="47"/>
      <c r="M233" s="218"/>
      <c r="N233" s="219"/>
      <c r="O233" s="87"/>
      <c r="P233" s="87"/>
      <c r="Q233" s="87"/>
      <c r="R233" s="87"/>
      <c r="S233" s="87"/>
      <c r="T233" s="88"/>
      <c r="U233" s="41"/>
      <c r="V233" s="41"/>
      <c r="W233" s="41"/>
      <c r="X233" s="41"/>
      <c r="Y233" s="41"/>
      <c r="Z233" s="41"/>
      <c r="AA233" s="41"/>
      <c r="AB233" s="41"/>
      <c r="AC233" s="41"/>
      <c r="AD233" s="41"/>
      <c r="AE233" s="41"/>
      <c r="AT233" s="19" t="s">
        <v>129</v>
      </c>
      <c r="AU233" s="19" t="s">
        <v>87</v>
      </c>
    </row>
    <row r="234" s="2" customFormat="1">
      <c r="A234" s="41"/>
      <c r="B234" s="42"/>
      <c r="C234" s="43"/>
      <c r="D234" s="220" t="s">
        <v>131</v>
      </c>
      <c r="E234" s="43"/>
      <c r="F234" s="221" t="s">
        <v>337</v>
      </c>
      <c r="G234" s="43"/>
      <c r="H234" s="43"/>
      <c r="I234" s="217"/>
      <c r="J234" s="43"/>
      <c r="K234" s="43"/>
      <c r="L234" s="47"/>
      <c r="M234" s="218"/>
      <c r="N234" s="219"/>
      <c r="O234" s="87"/>
      <c r="P234" s="87"/>
      <c r="Q234" s="87"/>
      <c r="R234" s="87"/>
      <c r="S234" s="87"/>
      <c r="T234" s="88"/>
      <c r="U234" s="41"/>
      <c r="V234" s="41"/>
      <c r="W234" s="41"/>
      <c r="X234" s="41"/>
      <c r="Y234" s="41"/>
      <c r="Z234" s="41"/>
      <c r="AA234" s="41"/>
      <c r="AB234" s="41"/>
      <c r="AC234" s="41"/>
      <c r="AD234" s="41"/>
      <c r="AE234" s="41"/>
      <c r="AT234" s="19" t="s">
        <v>131</v>
      </c>
      <c r="AU234" s="19" t="s">
        <v>87</v>
      </c>
    </row>
    <row r="235" s="13" customFormat="1">
      <c r="A235" s="13"/>
      <c r="B235" s="222"/>
      <c r="C235" s="223"/>
      <c r="D235" s="215" t="s">
        <v>133</v>
      </c>
      <c r="E235" s="224" t="s">
        <v>41</v>
      </c>
      <c r="F235" s="225" t="s">
        <v>338</v>
      </c>
      <c r="G235" s="223"/>
      <c r="H235" s="224" t="s">
        <v>41</v>
      </c>
      <c r="I235" s="226"/>
      <c r="J235" s="223"/>
      <c r="K235" s="223"/>
      <c r="L235" s="227"/>
      <c r="M235" s="228"/>
      <c r="N235" s="229"/>
      <c r="O235" s="229"/>
      <c r="P235" s="229"/>
      <c r="Q235" s="229"/>
      <c r="R235" s="229"/>
      <c r="S235" s="229"/>
      <c r="T235" s="230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31" t="s">
        <v>133</v>
      </c>
      <c r="AU235" s="231" t="s">
        <v>87</v>
      </c>
      <c r="AV235" s="13" t="s">
        <v>85</v>
      </c>
      <c r="AW235" s="13" t="s">
        <v>42</v>
      </c>
      <c r="AX235" s="13" t="s">
        <v>80</v>
      </c>
      <c r="AY235" s="231" t="s">
        <v>120</v>
      </c>
    </row>
    <row r="236" s="14" customFormat="1">
      <c r="A236" s="14"/>
      <c r="B236" s="232"/>
      <c r="C236" s="233"/>
      <c r="D236" s="215" t="s">
        <v>133</v>
      </c>
      <c r="E236" s="234" t="s">
        <v>41</v>
      </c>
      <c r="F236" s="235" t="s">
        <v>306</v>
      </c>
      <c r="G236" s="233"/>
      <c r="H236" s="236">
        <v>31.699999999999999</v>
      </c>
      <c r="I236" s="237"/>
      <c r="J236" s="233"/>
      <c r="K236" s="233"/>
      <c r="L236" s="238"/>
      <c r="M236" s="239"/>
      <c r="N236" s="240"/>
      <c r="O236" s="240"/>
      <c r="P236" s="240"/>
      <c r="Q236" s="240"/>
      <c r="R236" s="240"/>
      <c r="S236" s="240"/>
      <c r="T236" s="241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T236" s="242" t="s">
        <v>133</v>
      </c>
      <c r="AU236" s="242" t="s">
        <v>87</v>
      </c>
      <c r="AV236" s="14" t="s">
        <v>87</v>
      </c>
      <c r="AW236" s="14" t="s">
        <v>42</v>
      </c>
      <c r="AX236" s="14" t="s">
        <v>80</v>
      </c>
      <c r="AY236" s="242" t="s">
        <v>120</v>
      </c>
    </row>
    <row r="237" s="13" customFormat="1">
      <c r="A237" s="13"/>
      <c r="B237" s="222"/>
      <c r="C237" s="223"/>
      <c r="D237" s="215" t="s">
        <v>133</v>
      </c>
      <c r="E237" s="224" t="s">
        <v>41</v>
      </c>
      <c r="F237" s="225" t="s">
        <v>339</v>
      </c>
      <c r="G237" s="223"/>
      <c r="H237" s="224" t="s">
        <v>41</v>
      </c>
      <c r="I237" s="226"/>
      <c r="J237" s="223"/>
      <c r="K237" s="223"/>
      <c r="L237" s="227"/>
      <c r="M237" s="228"/>
      <c r="N237" s="229"/>
      <c r="O237" s="229"/>
      <c r="P237" s="229"/>
      <c r="Q237" s="229"/>
      <c r="R237" s="229"/>
      <c r="S237" s="229"/>
      <c r="T237" s="230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31" t="s">
        <v>133</v>
      </c>
      <c r="AU237" s="231" t="s">
        <v>87</v>
      </c>
      <c r="AV237" s="13" t="s">
        <v>85</v>
      </c>
      <c r="AW237" s="13" t="s">
        <v>42</v>
      </c>
      <c r="AX237" s="13" t="s">
        <v>80</v>
      </c>
      <c r="AY237" s="231" t="s">
        <v>120</v>
      </c>
    </row>
    <row r="238" s="14" customFormat="1">
      <c r="A238" s="14"/>
      <c r="B238" s="232"/>
      <c r="C238" s="233"/>
      <c r="D238" s="215" t="s">
        <v>133</v>
      </c>
      <c r="E238" s="234" t="s">
        <v>41</v>
      </c>
      <c r="F238" s="235" t="s">
        <v>331</v>
      </c>
      <c r="G238" s="233"/>
      <c r="H238" s="236">
        <v>40.799999999999997</v>
      </c>
      <c r="I238" s="237"/>
      <c r="J238" s="233"/>
      <c r="K238" s="233"/>
      <c r="L238" s="238"/>
      <c r="M238" s="239"/>
      <c r="N238" s="240"/>
      <c r="O238" s="240"/>
      <c r="P238" s="240"/>
      <c r="Q238" s="240"/>
      <c r="R238" s="240"/>
      <c r="S238" s="240"/>
      <c r="T238" s="241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T238" s="242" t="s">
        <v>133</v>
      </c>
      <c r="AU238" s="242" t="s">
        <v>87</v>
      </c>
      <c r="AV238" s="14" t="s">
        <v>87</v>
      </c>
      <c r="AW238" s="14" t="s">
        <v>42</v>
      </c>
      <c r="AX238" s="14" t="s">
        <v>80</v>
      </c>
      <c r="AY238" s="242" t="s">
        <v>120</v>
      </c>
    </row>
    <row r="239" s="15" customFormat="1">
      <c r="A239" s="15"/>
      <c r="B239" s="243"/>
      <c r="C239" s="244"/>
      <c r="D239" s="215" t="s">
        <v>133</v>
      </c>
      <c r="E239" s="245" t="s">
        <v>41</v>
      </c>
      <c r="F239" s="246" t="s">
        <v>136</v>
      </c>
      <c r="G239" s="244"/>
      <c r="H239" s="247">
        <v>72.5</v>
      </c>
      <c r="I239" s="248"/>
      <c r="J239" s="244"/>
      <c r="K239" s="244"/>
      <c r="L239" s="249"/>
      <c r="M239" s="250"/>
      <c r="N239" s="251"/>
      <c r="O239" s="251"/>
      <c r="P239" s="251"/>
      <c r="Q239" s="251"/>
      <c r="R239" s="251"/>
      <c r="S239" s="251"/>
      <c r="T239" s="252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T239" s="253" t="s">
        <v>133</v>
      </c>
      <c r="AU239" s="253" t="s">
        <v>87</v>
      </c>
      <c r="AV239" s="15" t="s">
        <v>127</v>
      </c>
      <c r="AW239" s="15" t="s">
        <v>42</v>
      </c>
      <c r="AX239" s="15" t="s">
        <v>85</v>
      </c>
      <c r="AY239" s="253" t="s">
        <v>120</v>
      </c>
    </row>
    <row r="240" s="2" customFormat="1" ht="21.75" customHeight="1">
      <c r="A240" s="41"/>
      <c r="B240" s="42"/>
      <c r="C240" s="202" t="s">
        <v>340</v>
      </c>
      <c r="D240" s="202" t="s">
        <v>122</v>
      </c>
      <c r="E240" s="203" t="s">
        <v>341</v>
      </c>
      <c r="F240" s="204" t="s">
        <v>342</v>
      </c>
      <c r="G240" s="205" t="s">
        <v>212</v>
      </c>
      <c r="H240" s="206">
        <v>14</v>
      </c>
      <c r="I240" s="207"/>
      <c r="J240" s="208">
        <f>ROUND(I240*H240,2)</f>
        <v>0</v>
      </c>
      <c r="K240" s="204" t="s">
        <v>126</v>
      </c>
      <c r="L240" s="47"/>
      <c r="M240" s="209" t="s">
        <v>41</v>
      </c>
      <c r="N240" s="210" t="s">
        <v>51</v>
      </c>
      <c r="O240" s="87"/>
      <c r="P240" s="211">
        <f>O240*H240</f>
        <v>0</v>
      </c>
      <c r="Q240" s="211">
        <v>1.61679</v>
      </c>
      <c r="R240" s="211">
        <f>Q240*H240</f>
        <v>22.635059999999999</v>
      </c>
      <c r="S240" s="211">
        <v>0</v>
      </c>
      <c r="T240" s="212">
        <f>S240*H240</f>
        <v>0</v>
      </c>
      <c r="U240" s="41"/>
      <c r="V240" s="41"/>
      <c r="W240" s="41"/>
      <c r="X240" s="41"/>
      <c r="Y240" s="41"/>
      <c r="Z240" s="41"/>
      <c r="AA240" s="41"/>
      <c r="AB240" s="41"/>
      <c r="AC240" s="41"/>
      <c r="AD240" s="41"/>
      <c r="AE240" s="41"/>
      <c r="AR240" s="213" t="s">
        <v>127</v>
      </c>
      <c r="AT240" s="213" t="s">
        <v>122</v>
      </c>
      <c r="AU240" s="213" t="s">
        <v>87</v>
      </c>
      <c r="AY240" s="19" t="s">
        <v>120</v>
      </c>
      <c r="BE240" s="214">
        <f>IF(N240="základní",J240,0)</f>
        <v>0</v>
      </c>
      <c r="BF240" s="214">
        <f>IF(N240="snížená",J240,0)</f>
        <v>0</v>
      </c>
      <c r="BG240" s="214">
        <f>IF(N240="zákl. přenesená",J240,0)</f>
        <v>0</v>
      </c>
      <c r="BH240" s="214">
        <f>IF(N240="sníž. přenesená",J240,0)</f>
        <v>0</v>
      </c>
      <c r="BI240" s="214">
        <f>IF(N240="nulová",J240,0)</f>
        <v>0</v>
      </c>
      <c r="BJ240" s="19" t="s">
        <v>85</v>
      </c>
      <c r="BK240" s="214">
        <f>ROUND(I240*H240,2)</f>
        <v>0</v>
      </c>
      <c r="BL240" s="19" t="s">
        <v>127</v>
      </c>
      <c r="BM240" s="213" t="s">
        <v>343</v>
      </c>
    </row>
    <row r="241" s="2" customFormat="1">
      <c r="A241" s="41"/>
      <c r="B241" s="42"/>
      <c r="C241" s="43"/>
      <c r="D241" s="215" t="s">
        <v>129</v>
      </c>
      <c r="E241" s="43"/>
      <c r="F241" s="216" t="s">
        <v>344</v>
      </c>
      <c r="G241" s="43"/>
      <c r="H241" s="43"/>
      <c r="I241" s="217"/>
      <c r="J241" s="43"/>
      <c r="K241" s="43"/>
      <c r="L241" s="47"/>
      <c r="M241" s="218"/>
      <c r="N241" s="219"/>
      <c r="O241" s="87"/>
      <c r="P241" s="87"/>
      <c r="Q241" s="87"/>
      <c r="R241" s="87"/>
      <c r="S241" s="87"/>
      <c r="T241" s="88"/>
      <c r="U241" s="41"/>
      <c r="V241" s="41"/>
      <c r="W241" s="41"/>
      <c r="X241" s="41"/>
      <c r="Y241" s="41"/>
      <c r="Z241" s="41"/>
      <c r="AA241" s="41"/>
      <c r="AB241" s="41"/>
      <c r="AC241" s="41"/>
      <c r="AD241" s="41"/>
      <c r="AE241" s="41"/>
      <c r="AT241" s="19" t="s">
        <v>129</v>
      </c>
      <c r="AU241" s="19" t="s">
        <v>87</v>
      </c>
    </row>
    <row r="242" s="2" customFormat="1">
      <c r="A242" s="41"/>
      <c r="B242" s="42"/>
      <c r="C242" s="43"/>
      <c r="D242" s="220" t="s">
        <v>131</v>
      </c>
      <c r="E242" s="43"/>
      <c r="F242" s="221" t="s">
        <v>345</v>
      </c>
      <c r="G242" s="43"/>
      <c r="H242" s="43"/>
      <c r="I242" s="217"/>
      <c r="J242" s="43"/>
      <c r="K242" s="43"/>
      <c r="L242" s="47"/>
      <c r="M242" s="218"/>
      <c r="N242" s="219"/>
      <c r="O242" s="87"/>
      <c r="P242" s="87"/>
      <c r="Q242" s="87"/>
      <c r="R242" s="87"/>
      <c r="S242" s="87"/>
      <c r="T242" s="88"/>
      <c r="U242" s="41"/>
      <c r="V242" s="41"/>
      <c r="W242" s="41"/>
      <c r="X242" s="41"/>
      <c r="Y242" s="41"/>
      <c r="Z242" s="41"/>
      <c r="AA242" s="41"/>
      <c r="AB242" s="41"/>
      <c r="AC242" s="41"/>
      <c r="AD242" s="41"/>
      <c r="AE242" s="41"/>
      <c r="AT242" s="19" t="s">
        <v>131</v>
      </c>
      <c r="AU242" s="19" t="s">
        <v>87</v>
      </c>
    </row>
    <row r="243" s="13" customFormat="1">
      <c r="A243" s="13"/>
      <c r="B243" s="222"/>
      <c r="C243" s="223"/>
      <c r="D243" s="215" t="s">
        <v>133</v>
      </c>
      <c r="E243" s="224" t="s">
        <v>41</v>
      </c>
      <c r="F243" s="225" t="s">
        <v>346</v>
      </c>
      <c r="G243" s="223"/>
      <c r="H243" s="224" t="s">
        <v>41</v>
      </c>
      <c r="I243" s="226"/>
      <c r="J243" s="223"/>
      <c r="K243" s="223"/>
      <c r="L243" s="227"/>
      <c r="M243" s="228"/>
      <c r="N243" s="229"/>
      <c r="O243" s="229"/>
      <c r="P243" s="229"/>
      <c r="Q243" s="229"/>
      <c r="R243" s="229"/>
      <c r="S243" s="229"/>
      <c r="T243" s="230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31" t="s">
        <v>133</v>
      </c>
      <c r="AU243" s="231" t="s">
        <v>87</v>
      </c>
      <c r="AV243" s="13" t="s">
        <v>85</v>
      </c>
      <c r="AW243" s="13" t="s">
        <v>42</v>
      </c>
      <c r="AX243" s="13" t="s">
        <v>80</v>
      </c>
      <c r="AY243" s="231" t="s">
        <v>120</v>
      </c>
    </row>
    <row r="244" s="14" customFormat="1">
      <c r="A244" s="14"/>
      <c r="B244" s="232"/>
      <c r="C244" s="233"/>
      <c r="D244" s="215" t="s">
        <v>133</v>
      </c>
      <c r="E244" s="234" t="s">
        <v>41</v>
      </c>
      <c r="F244" s="235" t="s">
        <v>85</v>
      </c>
      <c r="G244" s="233"/>
      <c r="H244" s="236">
        <v>1</v>
      </c>
      <c r="I244" s="237"/>
      <c r="J244" s="233"/>
      <c r="K244" s="233"/>
      <c r="L244" s="238"/>
      <c r="M244" s="239"/>
      <c r="N244" s="240"/>
      <c r="O244" s="240"/>
      <c r="P244" s="240"/>
      <c r="Q244" s="240"/>
      <c r="R244" s="240"/>
      <c r="S244" s="240"/>
      <c r="T244" s="241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T244" s="242" t="s">
        <v>133</v>
      </c>
      <c r="AU244" s="242" t="s">
        <v>87</v>
      </c>
      <c r="AV244" s="14" t="s">
        <v>87</v>
      </c>
      <c r="AW244" s="14" t="s">
        <v>42</v>
      </c>
      <c r="AX244" s="14" t="s">
        <v>80</v>
      </c>
      <c r="AY244" s="242" t="s">
        <v>120</v>
      </c>
    </row>
    <row r="245" s="13" customFormat="1">
      <c r="A245" s="13"/>
      <c r="B245" s="222"/>
      <c r="C245" s="223"/>
      <c r="D245" s="215" t="s">
        <v>133</v>
      </c>
      <c r="E245" s="224" t="s">
        <v>41</v>
      </c>
      <c r="F245" s="225" t="s">
        <v>347</v>
      </c>
      <c r="G245" s="223"/>
      <c r="H245" s="224" t="s">
        <v>41</v>
      </c>
      <c r="I245" s="226"/>
      <c r="J245" s="223"/>
      <c r="K245" s="223"/>
      <c r="L245" s="227"/>
      <c r="M245" s="228"/>
      <c r="N245" s="229"/>
      <c r="O245" s="229"/>
      <c r="P245" s="229"/>
      <c r="Q245" s="229"/>
      <c r="R245" s="229"/>
      <c r="S245" s="229"/>
      <c r="T245" s="230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31" t="s">
        <v>133</v>
      </c>
      <c r="AU245" s="231" t="s">
        <v>87</v>
      </c>
      <c r="AV245" s="13" t="s">
        <v>85</v>
      </c>
      <c r="AW245" s="13" t="s">
        <v>42</v>
      </c>
      <c r="AX245" s="13" t="s">
        <v>80</v>
      </c>
      <c r="AY245" s="231" t="s">
        <v>120</v>
      </c>
    </row>
    <row r="246" s="14" customFormat="1">
      <c r="A246" s="14"/>
      <c r="B246" s="232"/>
      <c r="C246" s="233"/>
      <c r="D246" s="215" t="s">
        <v>133</v>
      </c>
      <c r="E246" s="234" t="s">
        <v>41</v>
      </c>
      <c r="F246" s="235" t="s">
        <v>159</v>
      </c>
      <c r="G246" s="233"/>
      <c r="H246" s="236">
        <v>5</v>
      </c>
      <c r="I246" s="237"/>
      <c r="J246" s="233"/>
      <c r="K246" s="233"/>
      <c r="L246" s="238"/>
      <c r="M246" s="239"/>
      <c r="N246" s="240"/>
      <c r="O246" s="240"/>
      <c r="P246" s="240"/>
      <c r="Q246" s="240"/>
      <c r="R246" s="240"/>
      <c r="S246" s="240"/>
      <c r="T246" s="241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T246" s="242" t="s">
        <v>133</v>
      </c>
      <c r="AU246" s="242" t="s">
        <v>87</v>
      </c>
      <c r="AV246" s="14" t="s">
        <v>87</v>
      </c>
      <c r="AW246" s="14" t="s">
        <v>42</v>
      </c>
      <c r="AX246" s="14" t="s">
        <v>80</v>
      </c>
      <c r="AY246" s="242" t="s">
        <v>120</v>
      </c>
    </row>
    <row r="247" s="13" customFormat="1">
      <c r="A247" s="13"/>
      <c r="B247" s="222"/>
      <c r="C247" s="223"/>
      <c r="D247" s="215" t="s">
        <v>133</v>
      </c>
      <c r="E247" s="224" t="s">
        <v>41</v>
      </c>
      <c r="F247" s="225" t="s">
        <v>348</v>
      </c>
      <c r="G247" s="223"/>
      <c r="H247" s="224" t="s">
        <v>41</v>
      </c>
      <c r="I247" s="226"/>
      <c r="J247" s="223"/>
      <c r="K247" s="223"/>
      <c r="L247" s="227"/>
      <c r="M247" s="228"/>
      <c r="N247" s="229"/>
      <c r="O247" s="229"/>
      <c r="P247" s="229"/>
      <c r="Q247" s="229"/>
      <c r="R247" s="229"/>
      <c r="S247" s="229"/>
      <c r="T247" s="230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31" t="s">
        <v>133</v>
      </c>
      <c r="AU247" s="231" t="s">
        <v>87</v>
      </c>
      <c r="AV247" s="13" t="s">
        <v>85</v>
      </c>
      <c r="AW247" s="13" t="s">
        <v>42</v>
      </c>
      <c r="AX247" s="13" t="s">
        <v>80</v>
      </c>
      <c r="AY247" s="231" t="s">
        <v>120</v>
      </c>
    </row>
    <row r="248" s="14" customFormat="1">
      <c r="A248" s="14"/>
      <c r="B248" s="232"/>
      <c r="C248" s="233"/>
      <c r="D248" s="215" t="s">
        <v>133</v>
      </c>
      <c r="E248" s="234" t="s">
        <v>41</v>
      </c>
      <c r="F248" s="235" t="s">
        <v>183</v>
      </c>
      <c r="G248" s="233"/>
      <c r="H248" s="236">
        <v>8</v>
      </c>
      <c r="I248" s="237"/>
      <c r="J248" s="233"/>
      <c r="K248" s="233"/>
      <c r="L248" s="238"/>
      <c r="M248" s="239"/>
      <c r="N248" s="240"/>
      <c r="O248" s="240"/>
      <c r="P248" s="240"/>
      <c r="Q248" s="240"/>
      <c r="R248" s="240"/>
      <c r="S248" s="240"/>
      <c r="T248" s="241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T248" s="242" t="s">
        <v>133</v>
      </c>
      <c r="AU248" s="242" t="s">
        <v>87</v>
      </c>
      <c r="AV248" s="14" t="s">
        <v>87</v>
      </c>
      <c r="AW248" s="14" t="s">
        <v>42</v>
      </c>
      <c r="AX248" s="14" t="s">
        <v>80</v>
      </c>
      <c r="AY248" s="242" t="s">
        <v>120</v>
      </c>
    </row>
    <row r="249" s="15" customFormat="1">
      <c r="A249" s="15"/>
      <c r="B249" s="243"/>
      <c r="C249" s="244"/>
      <c r="D249" s="215" t="s">
        <v>133</v>
      </c>
      <c r="E249" s="245" t="s">
        <v>41</v>
      </c>
      <c r="F249" s="246" t="s">
        <v>136</v>
      </c>
      <c r="G249" s="244"/>
      <c r="H249" s="247">
        <v>14</v>
      </c>
      <c r="I249" s="248"/>
      <c r="J249" s="244"/>
      <c r="K249" s="244"/>
      <c r="L249" s="249"/>
      <c r="M249" s="250"/>
      <c r="N249" s="251"/>
      <c r="O249" s="251"/>
      <c r="P249" s="251"/>
      <c r="Q249" s="251"/>
      <c r="R249" s="251"/>
      <c r="S249" s="251"/>
      <c r="T249" s="252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T249" s="253" t="s">
        <v>133</v>
      </c>
      <c r="AU249" s="253" t="s">
        <v>87</v>
      </c>
      <c r="AV249" s="15" t="s">
        <v>127</v>
      </c>
      <c r="AW249" s="15" t="s">
        <v>42</v>
      </c>
      <c r="AX249" s="15" t="s">
        <v>85</v>
      </c>
      <c r="AY249" s="253" t="s">
        <v>120</v>
      </c>
    </row>
    <row r="250" s="2" customFormat="1" ht="16.5" customHeight="1">
      <c r="A250" s="41"/>
      <c r="B250" s="42"/>
      <c r="C250" s="202" t="s">
        <v>349</v>
      </c>
      <c r="D250" s="202" t="s">
        <v>122</v>
      </c>
      <c r="E250" s="203" t="s">
        <v>350</v>
      </c>
      <c r="F250" s="204" t="s">
        <v>351</v>
      </c>
      <c r="G250" s="205" t="s">
        <v>125</v>
      </c>
      <c r="H250" s="206">
        <v>624</v>
      </c>
      <c r="I250" s="207"/>
      <c r="J250" s="208">
        <f>ROUND(I250*H250,2)</f>
        <v>0</v>
      </c>
      <c r="K250" s="204" t="s">
        <v>126</v>
      </c>
      <c r="L250" s="47"/>
      <c r="M250" s="209" t="s">
        <v>41</v>
      </c>
      <c r="N250" s="210" t="s">
        <v>51</v>
      </c>
      <c r="O250" s="87"/>
      <c r="P250" s="211">
        <f>O250*H250</f>
        <v>0</v>
      </c>
      <c r="Q250" s="211">
        <v>0</v>
      </c>
      <c r="R250" s="211">
        <f>Q250*H250</f>
        <v>0</v>
      </c>
      <c r="S250" s="211">
        <v>0.01</v>
      </c>
      <c r="T250" s="212">
        <f>S250*H250</f>
        <v>6.2400000000000002</v>
      </c>
      <c r="U250" s="41"/>
      <c r="V250" s="41"/>
      <c r="W250" s="41"/>
      <c r="X250" s="41"/>
      <c r="Y250" s="41"/>
      <c r="Z250" s="41"/>
      <c r="AA250" s="41"/>
      <c r="AB250" s="41"/>
      <c r="AC250" s="41"/>
      <c r="AD250" s="41"/>
      <c r="AE250" s="41"/>
      <c r="AR250" s="213" t="s">
        <v>127</v>
      </c>
      <c r="AT250" s="213" t="s">
        <v>122</v>
      </c>
      <c r="AU250" s="213" t="s">
        <v>87</v>
      </c>
      <c r="AY250" s="19" t="s">
        <v>120</v>
      </c>
      <c r="BE250" s="214">
        <f>IF(N250="základní",J250,0)</f>
        <v>0</v>
      </c>
      <c r="BF250" s="214">
        <f>IF(N250="snížená",J250,0)</f>
        <v>0</v>
      </c>
      <c r="BG250" s="214">
        <f>IF(N250="zákl. přenesená",J250,0)</f>
        <v>0</v>
      </c>
      <c r="BH250" s="214">
        <f>IF(N250="sníž. přenesená",J250,0)</f>
        <v>0</v>
      </c>
      <c r="BI250" s="214">
        <f>IF(N250="nulová",J250,0)</f>
        <v>0</v>
      </c>
      <c r="BJ250" s="19" t="s">
        <v>85</v>
      </c>
      <c r="BK250" s="214">
        <f>ROUND(I250*H250,2)</f>
        <v>0</v>
      </c>
      <c r="BL250" s="19" t="s">
        <v>127</v>
      </c>
      <c r="BM250" s="213" t="s">
        <v>352</v>
      </c>
    </row>
    <row r="251" s="2" customFormat="1">
      <c r="A251" s="41"/>
      <c r="B251" s="42"/>
      <c r="C251" s="43"/>
      <c r="D251" s="215" t="s">
        <v>129</v>
      </c>
      <c r="E251" s="43"/>
      <c r="F251" s="216" t="s">
        <v>353</v>
      </c>
      <c r="G251" s="43"/>
      <c r="H251" s="43"/>
      <c r="I251" s="217"/>
      <c r="J251" s="43"/>
      <c r="K251" s="43"/>
      <c r="L251" s="47"/>
      <c r="M251" s="218"/>
      <c r="N251" s="219"/>
      <c r="O251" s="87"/>
      <c r="P251" s="87"/>
      <c r="Q251" s="87"/>
      <c r="R251" s="87"/>
      <c r="S251" s="87"/>
      <c r="T251" s="88"/>
      <c r="U251" s="41"/>
      <c r="V251" s="41"/>
      <c r="W251" s="41"/>
      <c r="X251" s="41"/>
      <c r="Y251" s="41"/>
      <c r="Z251" s="41"/>
      <c r="AA251" s="41"/>
      <c r="AB251" s="41"/>
      <c r="AC251" s="41"/>
      <c r="AD251" s="41"/>
      <c r="AE251" s="41"/>
      <c r="AT251" s="19" t="s">
        <v>129</v>
      </c>
      <c r="AU251" s="19" t="s">
        <v>87</v>
      </c>
    </row>
    <row r="252" s="2" customFormat="1">
      <c r="A252" s="41"/>
      <c r="B252" s="42"/>
      <c r="C252" s="43"/>
      <c r="D252" s="220" t="s">
        <v>131</v>
      </c>
      <c r="E252" s="43"/>
      <c r="F252" s="221" t="s">
        <v>354</v>
      </c>
      <c r="G252" s="43"/>
      <c r="H252" s="43"/>
      <c r="I252" s="217"/>
      <c r="J252" s="43"/>
      <c r="K252" s="43"/>
      <c r="L252" s="47"/>
      <c r="M252" s="218"/>
      <c r="N252" s="219"/>
      <c r="O252" s="87"/>
      <c r="P252" s="87"/>
      <c r="Q252" s="87"/>
      <c r="R252" s="87"/>
      <c r="S252" s="87"/>
      <c r="T252" s="88"/>
      <c r="U252" s="41"/>
      <c r="V252" s="41"/>
      <c r="W252" s="41"/>
      <c r="X252" s="41"/>
      <c r="Y252" s="41"/>
      <c r="Z252" s="41"/>
      <c r="AA252" s="41"/>
      <c r="AB252" s="41"/>
      <c r="AC252" s="41"/>
      <c r="AD252" s="41"/>
      <c r="AE252" s="41"/>
      <c r="AT252" s="19" t="s">
        <v>131</v>
      </c>
      <c r="AU252" s="19" t="s">
        <v>87</v>
      </c>
    </row>
    <row r="253" s="2" customFormat="1" ht="21.75" customHeight="1">
      <c r="A253" s="41"/>
      <c r="B253" s="42"/>
      <c r="C253" s="202" t="s">
        <v>355</v>
      </c>
      <c r="D253" s="202" t="s">
        <v>122</v>
      </c>
      <c r="E253" s="203" t="s">
        <v>356</v>
      </c>
      <c r="F253" s="204" t="s">
        <v>357</v>
      </c>
      <c r="G253" s="205" t="s">
        <v>276</v>
      </c>
      <c r="H253" s="206">
        <v>169</v>
      </c>
      <c r="I253" s="207"/>
      <c r="J253" s="208">
        <f>ROUND(I253*H253,2)</f>
        <v>0</v>
      </c>
      <c r="K253" s="204" t="s">
        <v>126</v>
      </c>
      <c r="L253" s="47"/>
      <c r="M253" s="209" t="s">
        <v>41</v>
      </c>
      <c r="N253" s="210" t="s">
        <v>51</v>
      </c>
      <c r="O253" s="87"/>
      <c r="P253" s="211">
        <f>O253*H253</f>
        <v>0</v>
      </c>
      <c r="Q253" s="211">
        <v>0.00044000000000000002</v>
      </c>
      <c r="R253" s="211">
        <f>Q253*H253</f>
        <v>0.074360000000000009</v>
      </c>
      <c r="S253" s="211">
        <v>0</v>
      </c>
      <c r="T253" s="212">
        <f>S253*H253</f>
        <v>0</v>
      </c>
      <c r="U253" s="41"/>
      <c r="V253" s="41"/>
      <c r="W253" s="41"/>
      <c r="X253" s="41"/>
      <c r="Y253" s="41"/>
      <c r="Z253" s="41"/>
      <c r="AA253" s="41"/>
      <c r="AB253" s="41"/>
      <c r="AC253" s="41"/>
      <c r="AD253" s="41"/>
      <c r="AE253" s="41"/>
      <c r="AR253" s="213" t="s">
        <v>358</v>
      </c>
      <c r="AT253" s="213" t="s">
        <v>122</v>
      </c>
      <c r="AU253" s="213" t="s">
        <v>87</v>
      </c>
      <c r="AY253" s="19" t="s">
        <v>120</v>
      </c>
      <c r="BE253" s="214">
        <f>IF(N253="základní",J253,0)</f>
        <v>0</v>
      </c>
      <c r="BF253" s="214">
        <f>IF(N253="snížená",J253,0)</f>
        <v>0</v>
      </c>
      <c r="BG253" s="214">
        <f>IF(N253="zákl. přenesená",J253,0)</f>
        <v>0</v>
      </c>
      <c r="BH253" s="214">
        <f>IF(N253="sníž. přenesená",J253,0)</f>
        <v>0</v>
      </c>
      <c r="BI253" s="214">
        <f>IF(N253="nulová",J253,0)</f>
        <v>0</v>
      </c>
      <c r="BJ253" s="19" t="s">
        <v>85</v>
      </c>
      <c r="BK253" s="214">
        <f>ROUND(I253*H253,2)</f>
        <v>0</v>
      </c>
      <c r="BL253" s="19" t="s">
        <v>358</v>
      </c>
      <c r="BM253" s="213" t="s">
        <v>359</v>
      </c>
    </row>
    <row r="254" s="2" customFormat="1">
      <c r="A254" s="41"/>
      <c r="B254" s="42"/>
      <c r="C254" s="43"/>
      <c r="D254" s="215" t="s">
        <v>129</v>
      </c>
      <c r="E254" s="43"/>
      <c r="F254" s="216" t="s">
        <v>360</v>
      </c>
      <c r="G254" s="43"/>
      <c r="H254" s="43"/>
      <c r="I254" s="217"/>
      <c r="J254" s="43"/>
      <c r="K254" s="43"/>
      <c r="L254" s="47"/>
      <c r="M254" s="218"/>
      <c r="N254" s="219"/>
      <c r="O254" s="87"/>
      <c r="P254" s="87"/>
      <c r="Q254" s="87"/>
      <c r="R254" s="87"/>
      <c r="S254" s="87"/>
      <c r="T254" s="88"/>
      <c r="U254" s="41"/>
      <c r="V254" s="41"/>
      <c r="W254" s="41"/>
      <c r="X254" s="41"/>
      <c r="Y254" s="41"/>
      <c r="Z254" s="41"/>
      <c r="AA254" s="41"/>
      <c r="AB254" s="41"/>
      <c r="AC254" s="41"/>
      <c r="AD254" s="41"/>
      <c r="AE254" s="41"/>
      <c r="AT254" s="19" t="s">
        <v>129</v>
      </c>
      <c r="AU254" s="19" t="s">
        <v>87</v>
      </c>
    </row>
    <row r="255" s="2" customFormat="1">
      <c r="A255" s="41"/>
      <c r="B255" s="42"/>
      <c r="C255" s="43"/>
      <c r="D255" s="220" t="s">
        <v>131</v>
      </c>
      <c r="E255" s="43"/>
      <c r="F255" s="221" t="s">
        <v>361</v>
      </c>
      <c r="G255" s="43"/>
      <c r="H255" s="43"/>
      <c r="I255" s="217"/>
      <c r="J255" s="43"/>
      <c r="K255" s="43"/>
      <c r="L255" s="47"/>
      <c r="M255" s="218"/>
      <c r="N255" s="219"/>
      <c r="O255" s="87"/>
      <c r="P255" s="87"/>
      <c r="Q255" s="87"/>
      <c r="R255" s="87"/>
      <c r="S255" s="87"/>
      <c r="T255" s="88"/>
      <c r="U255" s="41"/>
      <c r="V255" s="41"/>
      <c r="W255" s="41"/>
      <c r="X255" s="41"/>
      <c r="Y255" s="41"/>
      <c r="Z255" s="41"/>
      <c r="AA255" s="41"/>
      <c r="AB255" s="41"/>
      <c r="AC255" s="41"/>
      <c r="AD255" s="41"/>
      <c r="AE255" s="41"/>
      <c r="AT255" s="19" t="s">
        <v>131</v>
      </c>
      <c r="AU255" s="19" t="s">
        <v>87</v>
      </c>
    </row>
    <row r="256" s="14" customFormat="1">
      <c r="A256" s="14"/>
      <c r="B256" s="232"/>
      <c r="C256" s="233"/>
      <c r="D256" s="215" t="s">
        <v>133</v>
      </c>
      <c r="E256" s="234" t="s">
        <v>41</v>
      </c>
      <c r="F256" s="235" t="s">
        <v>362</v>
      </c>
      <c r="G256" s="233"/>
      <c r="H256" s="236">
        <v>169</v>
      </c>
      <c r="I256" s="237"/>
      <c r="J256" s="233"/>
      <c r="K256" s="233"/>
      <c r="L256" s="238"/>
      <c r="M256" s="239"/>
      <c r="N256" s="240"/>
      <c r="O256" s="240"/>
      <c r="P256" s="240"/>
      <c r="Q256" s="240"/>
      <c r="R256" s="240"/>
      <c r="S256" s="240"/>
      <c r="T256" s="241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T256" s="242" t="s">
        <v>133</v>
      </c>
      <c r="AU256" s="242" t="s">
        <v>87</v>
      </c>
      <c r="AV256" s="14" t="s">
        <v>87</v>
      </c>
      <c r="AW256" s="14" t="s">
        <v>42</v>
      </c>
      <c r="AX256" s="14" t="s">
        <v>80</v>
      </c>
      <c r="AY256" s="242" t="s">
        <v>120</v>
      </c>
    </row>
    <row r="257" s="15" customFormat="1">
      <c r="A257" s="15"/>
      <c r="B257" s="243"/>
      <c r="C257" s="244"/>
      <c r="D257" s="215" t="s">
        <v>133</v>
      </c>
      <c r="E257" s="245" t="s">
        <v>41</v>
      </c>
      <c r="F257" s="246" t="s">
        <v>136</v>
      </c>
      <c r="G257" s="244"/>
      <c r="H257" s="247">
        <v>169</v>
      </c>
      <c r="I257" s="248"/>
      <c r="J257" s="244"/>
      <c r="K257" s="244"/>
      <c r="L257" s="249"/>
      <c r="M257" s="250"/>
      <c r="N257" s="251"/>
      <c r="O257" s="251"/>
      <c r="P257" s="251"/>
      <c r="Q257" s="251"/>
      <c r="R257" s="251"/>
      <c r="S257" s="251"/>
      <c r="T257" s="252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T257" s="253" t="s">
        <v>133</v>
      </c>
      <c r="AU257" s="253" t="s">
        <v>87</v>
      </c>
      <c r="AV257" s="15" t="s">
        <v>127</v>
      </c>
      <c r="AW257" s="15" t="s">
        <v>42</v>
      </c>
      <c r="AX257" s="15" t="s">
        <v>85</v>
      </c>
      <c r="AY257" s="253" t="s">
        <v>120</v>
      </c>
    </row>
    <row r="258" s="2" customFormat="1" ht="24.15" customHeight="1">
      <c r="A258" s="41"/>
      <c r="B258" s="42"/>
      <c r="C258" s="202" t="s">
        <v>363</v>
      </c>
      <c r="D258" s="202" t="s">
        <v>122</v>
      </c>
      <c r="E258" s="203" t="s">
        <v>364</v>
      </c>
      <c r="F258" s="204" t="s">
        <v>365</v>
      </c>
      <c r="G258" s="205" t="s">
        <v>276</v>
      </c>
      <c r="H258" s="206">
        <v>169</v>
      </c>
      <c r="I258" s="207"/>
      <c r="J258" s="208">
        <f>ROUND(I258*H258,2)</f>
        <v>0</v>
      </c>
      <c r="K258" s="204" t="s">
        <v>41</v>
      </c>
      <c r="L258" s="47"/>
      <c r="M258" s="209" t="s">
        <v>41</v>
      </c>
      <c r="N258" s="210" t="s">
        <v>51</v>
      </c>
      <c r="O258" s="87"/>
      <c r="P258" s="211">
        <f>O258*H258</f>
        <v>0</v>
      </c>
      <c r="Q258" s="211">
        <v>0</v>
      </c>
      <c r="R258" s="211">
        <f>Q258*H258</f>
        <v>0</v>
      </c>
      <c r="S258" s="211">
        <v>0</v>
      </c>
      <c r="T258" s="212">
        <f>S258*H258</f>
        <v>0</v>
      </c>
      <c r="U258" s="41"/>
      <c r="V258" s="41"/>
      <c r="W258" s="41"/>
      <c r="X258" s="41"/>
      <c r="Y258" s="41"/>
      <c r="Z258" s="41"/>
      <c r="AA258" s="41"/>
      <c r="AB258" s="41"/>
      <c r="AC258" s="41"/>
      <c r="AD258" s="41"/>
      <c r="AE258" s="41"/>
      <c r="AR258" s="213" t="s">
        <v>358</v>
      </c>
      <c r="AT258" s="213" t="s">
        <v>122</v>
      </c>
      <c r="AU258" s="213" t="s">
        <v>87</v>
      </c>
      <c r="AY258" s="19" t="s">
        <v>120</v>
      </c>
      <c r="BE258" s="214">
        <f>IF(N258="základní",J258,0)</f>
        <v>0</v>
      </c>
      <c r="BF258" s="214">
        <f>IF(N258="snížená",J258,0)</f>
        <v>0</v>
      </c>
      <c r="BG258" s="214">
        <f>IF(N258="zákl. přenesená",J258,0)</f>
        <v>0</v>
      </c>
      <c r="BH258" s="214">
        <f>IF(N258="sníž. přenesená",J258,0)</f>
        <v>0</v>
      </c>
      <c r="BI258" s="214">
        <f>IF(N258="nulová",J258,0)</f>
        <v>0</v>
      </c>
      <c r="BJ258" s="19" t="s">
        <v>85</v>
      </c>
      <c r="BK258" s="214">
        <f>ROUND(I258*H258,2)</f>
        <v>0</v>
      </c>
      <c r="BL258" s="19" t="s">
        <v>358</v>
      </c>
      <c r="BM258" s="213" t="s">
        <v>366</v>
      </c>
    </row>
    <row r="259" s="2" customFormat="1">
      <c r="A259" s="41"/>
      <c r="B259" s="42"/>
      <c r="C259" s="43"/>
      <c r="D259" s="215" t="s">
        <v>129</v>
      </c>
      <c r="E259" s="43"/>
      <c r="F259" s="216" t="s">
        <v>367</v>
      </c>
      <c r="G259" s="43"/>
      <c r="H259" s="43"/>
      <c r="I259" s="217"/>
      <c r="J259" s="43"/>
      <c r="K259" s="43"/>
      <c r="L259" s="47"/>
      <c r="M259" s="218"/>
      <c r="N259" s="219"/>
      <c r="O259" s="87"/>
      <c r="P259" s="87"/>
      <c r="Q259" s="87"/>
      <c r="R259" s="87"/>
      <c r="S259" s="87"/>
      <c r="T259" s="88"/>
      <c r="U259" s="41"/>
      <c r="V259" s="41"/>
      <c r="W259" s="41"/>
      <c r="X259" s="41"/>
      <c r="Y259" s="41"/>
      <c r="Z259" s="41"/>
      <c r="AA259" s="41"/>
      <c r="AB259" s="41"/>
      <c r="AC259" s="41"/>
      <c r="AD259" s="41"/>
      <c r="AE259" s="41"/>
      <c r="AT259" s="19" t="s">
        <v>129</v>
      </c>
      <c r="AU259" s="19" t="s">
        <v>87</v>
      </c>
    </row>
    <row r="260" s="12" customFormat="1" ht="22.8" customHeight="1">
      <c r="A260" s="12"/>
      <c r="B260" s="186"/>
      <c r="C260" s="187"/>
      <c r="D260" s="188" t="s">
        <v>79</v>
      </c>
      <c r="E260" s="200" t="s">
        <v>368</v>
      </c>
      <c r="F260" s="200" t="s">
        <v>369</v>
      </c>
      <c r="G260" s="187"/>
      <c r="H260" s="187"/>
      <c r="I260" s="190"/>
      <c r="J260" s="201">
        <f>BK260</f>
        <v>0</v>
      </c>
      <c r="K260" s="187"/>
      <c r="L260" s="192"/>
      <c r="M260" s="193"/>
      <c r="N260" s="194"/>
      <c r="O260" s="194"/>
      <c r="P260" s="195">
        <f>SUM(P261:P280)</f>
        <v>0</v>
      </c>
      <c r="Q260" s="194"/>
      <c r="R260" s="195">
        <f>SUM(R261:R280)</f>
        <v>0</v>
      </c>
      <c r="S260" s="194"/>
      <c r="T260" s="196">
        <f>SUM(T261:T280)</f>
        <v>0</v>
      </c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R260" s="197" t="s">
        <v>85</v>
      </c>
      <c r="AT260" s="198" t="s">
        <v>79</v>
      </c>
      <c r="AU260" s="198" t="s">
        <v>85</v>
      </c>
      <c r="AY260" s="197" t="s">
        <v>120</v>
      </c>
      <c r="BK260" s="199">
        <f>SUM(BK261:BK280)</f>
        <v>0</v>
      </c>
    </row>
    <row r="261" s="2" customFormat="1" ht="16.5" customHeight="1">
      <c r="A261" s="41"/>
      <c r="B261" s="42"/>
      <c r="C261" s="202" t="s">
        <v>370</v>
      </c>
      <c r="D261" s="202" t="s">
        <v>122</v>
      </c>
      <c r="E261" s="203" t="s">
        <v>371</v>
      </c>
      <c r="F261" s="204" t="s">
        <v>372</v>
      </c>
      <c r="G261" s="205" t="s">
        <v>373</v>
      </c>
      <c r="H261" s="206">
        <v>284.38</v>
      </c>
      <c r="I261" s="207"/>
      <c r="J261" s="208">
        <f>ROUND(I261*H261,2)</f>
        <v>0</v>
      </c>
      <c r="K261" s="204" t="s">
        <v>126</v>
      </c>
      <c r="L261" s="47"/>
      <c r="M261" s="209" t="s">
        <v>41</v>
      </c>
      <c r="N261" s="210" t="s">
        <v>51</v>
      </c>
      <c r="O261" s="87"/>
      <c r="P261" s="211">
        <f>O261*H261</f>
        <v>0</v>
      </c>
      <c r="Q261" s="211">
        <v>0</v>
      </c>
      <c r="R261" s="211">
        <f>Q261*H261</f>
        <v>0</v>
      </c>
      <c r="S261" s="211">
        <v>0</v>
      </c>
      <c r="T261" s="212">
        <f>S261*H261</f>
        <v>0</v>
      </c>
      <c r="U261" s="41"/>
      <c r="V261" s="41"/>
      <c r="W261" s="41"/>
      <c r="X261" s="41"/>
      <c r="Y261" s="41"/>
      <c r="Z261" s="41"/>
      <c r="AA261" s="41"/>
      <c r="AB261" s="41"/>
      <c r="AC261" s="41"/>
      <c r="AD261" s="41"/>
      <c r="AE261" s="41"/>
      <c r="AR261" s="213" t="s">
        <v>127</v>
      </c>
      <c r="AT261" s="213" t="s">
        <v>122</v>
      </c>
      <c r="AU261" s="213" t="s">
        <v>87</v>
      </c>
      <c r="AY261" s="19" t="s">
        <v>120</v>
      </c>
      <c r="BE261" s="214">
        <f>IF(N261="základní",J261,0)</f>
        <v>0</v>
      </c>
      <c r="BF261" s="214">
        <f>IF(N261="snížená",J261,0)</f>
        <v>0</v>
      </c>
      <c r="BG261" s="214">
        <f>IF(N261="zákl. přenesená",J261,0)</f>
        <v>0</v>
      </c>
      <c r="BH261" s="214">
        <f>IF(N261="sníž. přenesená",J261,0)</f>
        <v>0</v>
      </c>
      <c r="BI261" s="214">
        <f>IF(N261="nulová",J261,0)</f>
        <v>0</v>
      </c>
      <c r="BJ261" s="19" t="s">
        <v>85</v>
      </c>
      <c r="BK261" s="214">
        <f>ROUND(I261*H261,2)</f>
        <v>0</v>
      </c>
      <c r="BL261" s="19" t="s">
        <v>127</v>
      </c>
      <c r="BM261" s="213" t="s">
        <v>374</v>
      </c>
    </row>
    <row r="262" s="2" customFormat="1">
      <c r="A262" s="41"/>
      <c r="B262" s="42"/>
      <c r="C262" s="43"/>
      <c r="D262" s="215" t="s">
        <v>129</v>
      </c>
      <c r="E262" s="43"/>
      <c r="F262" s="216" t="s">
        <v>375</v>
      </c>
      <c r="G262" s="43"/>
      <c r="H262" s="43"/>
      <c r="I262" s="217"/>
      <c r="J262" s="43"/>
      <c r="K262" s="43"/>
      <c r="L262" s="47"/>
      <c r="M262" s="218"/>
      <c r="N262" s="219"/>
      <c r="O262" s="87"/>
      <c r="P262" s="87"/>
      <c r="Q262" s="87"/>
      <c r="R262" s="87"/>
      <c r="S262" s="87"/>
      <c r="T262" s="88"/>
      <c r="U262" s="41"/>
      <c r="V262" s="41"/>
      <c r="W262" s="41"/>
      <c r="X262" s="41"/>
      <c r="Y262" s="41"/>
      <c r="Z262" s="41"/>
      <c r="AA262" s="41"/>
      <c r="AB262" s="41"/>
      <c r="AC262" s="41"/>
      <c r="AD262" s="41"/>
      <c r="AE262" s="41"/>
      <c r="AT262" s="19" t="s">
        <v>129</v>
      </c>
      <c r="AU262" s="19" t="s">
        <v>87</v>
      </c>
    </row>
    <row r="263" s="2" customFormat="1">
      <c r="A263" s="41"/>
      <c r="B263" s="42"/>
      <c r="C263" s="43"/>
      <c r="D263" s="220" t="s">
        <v>131</v>
      </c>
      <c r="E263" s="43"/>
      <c r="F263" s="221" t="s">
        <v>376</v>
      </c>
      <c r="G263" s="43"/>
      <c r="H263" s="43"/>
      <c r="I263" s="217"/>
      <c r="J263" s="43"/>
      <c r="K263" s="43"/>
      <c r="L263" s="47"/>
      <c r="M263" s="218"/>
      <c r="N263" s="219"/>
      <c r="O263" s="87"/>
      <c r="P263" s="87"/>
      <c r="Q263" s="87"/>
      <c r="R263" s="87"/>
      <c r="S263" s="87"/>
      <c r="T263" s="88"/>
      <c r="U263" s="41"/>
      <c r="V263" s="41"/>
      <c r="W263" s="41"/>
      <c r="X263" s="41"/>
      <c r="Y263" s="41"/>
      <c r="Z263" s="41"/>
      <c r="AA263" s="41"/>
      <c r="AB263" s="41"/>
      <c r="AC263" s="41"/>
      <c r="AD263" s="41"/>
      <c r="AE263" s="41"/>
      <c r="AT263" s="19" t="s">
        <v>131</v>
      </c>
      <c r="AU263" s="19" t="s">
        <v>87</v>
      </c>
    </row>
    <row r="264" s="2" customFormat="1" ht="16.5" customHeight="1">
      <c r="A264" s="41"/>
      <c r="B264" s="42"/>
      <c r="C264" s="202" t="s">
        <v>377</v>
      </c>
      <c r="D264" s="202" t="s">
        <v>122</v>
      </c>
      <c r="E264" s="203" t="s">
        <v>378</v>
      </c>
      <c r="F264" s="204" t="s">
        <v>379</v>
      </c>
      <c r="G264" s="205" t="s">
        <v>373</v>
      </c>
      <c r="H264" s="206">
        <v>284.38</v>
      </c>
      <c r="I264" s="207"/>
      <c r="J264" s="208">
        <f>ROUND(I264*H264,2)</f>
        <v>0</v>
      </c>
      <c r="K264" s="204" t="s">
        <v>126</v>
      </c>
      <c r="L264" s="47"/>
      <c r="M264" s="209" t="s">
        <v>41</v>
      </c>
      <c r="N264" s="210" t="s">
        <v>51</v>
      </c>
      <c r="O264" s="87"/>
      <c r="P264" s="211">
        <f>O264*H264</f>
        <v>0</v>
      </c>
      <c r="Q264" s="211">
        <v>0</v>
      </c>
      <c r="R264" s="211">
        <f>Q264*H264</f>
        <v>0</v>
      </c>
      <c r="S264" s="211">
        <v>0</v>
      </c>
      <c r="T264" s="212">
        <f>S264*H264</f>
        <v>0</v>
      </c>
      <c r="U264" s="41"/>
      <c r="V264" s="41"/>
      <c r="W264" s="41"/>
      <c r="X264" s="41"/>
      <c r="Y264" s="41"/>
      <c r="Z264" s="41"/>
      <c r="AA264" s="41"/>
      <c r="AB264" s="41"/>
      <c r="AC264" s="41"/>
      <c r="AD264" s="41"/>
      <c r="AE264" s="41"/>
      <c r="AR264" s="213" t="s">
        <v>127</v>
      </c>
      <c r="AT264" s="213" t="s">
        <v>122</v>
      </c>
      <c r="AU264" s="213" t="s">
        <v>87</v>
      </c>
      <c r="AY264" s="19" t="s">
        <v>120</v>
      </c>
      <c r="BE264" s="214">
        <f>IF(N264="základní",J264,0)</f>
        <v>0</v>
      </c>
      <c r="BF264" s="214">
        <f>IF(N264="snížená",J264,0)</f>
        <v>0</v>
      </c>
      <c r="BG264" s="214">
        <f>IF(N264="zákl. přenesená",J264,0)</f>
        <v>0</v>
      </c>
      <c r="BH264" s="214">
        <f>IF(N264="sníž. přenesená",J264,0)</f>
        <v>0</v>
      </c>
      <c r="BI264" s="214">
        <f>IF(N264="nulová",J264,0)</f>
        <v>0</v>
      </c>
      <c r="BJ264" s="19" t="s">
        <v>85</v>
      </c>
      <c r="BK264" s="214">
        <f>ROUND(I264*H264,2)</f>
        <v>0</v>
      </c>
      <c r="BL264" s="19" t="s">
        <v>127</v>
      </c>
      <c r="BM264" s="213" t="s">
        <v>380</v>
      </c>
    </row>
    <row r="265" s="2" customFormat="1">
      <c r="A265" s="41"/>
      <c r="B265" s="42"/>
      <c r="C265" s="43"/>
      <c r="D265" s="215" t="s">
        <v>129</v>
      </c>
      <c r="E265" s="43"/>
      <c r="F265" s="216" t="s">
        <v>381</v>
      </c>
      <c r="G265" s="43"/>
      <c r="H265" s="43"/>
      <c r="I265" s="217"/>
      <c r="J265" s="43"/>
      <c r="K265" s="43"/>
      <c r="L265" s="47"/>
      <c r="M265" s="218"/>
      <c r="N265" s="219"/>
      <c r="O265" s="87"/>
      <c r="P265" s="87"/>
      <c r="Q265" s="87"/>
      <c r="R265" s="87"/>
      <c r="S265" s="87"/>
      <c r="T265" s="88"/>
      <c r="U265" s="41"/>
      <c r="V265" s="41"/>
      <c r="W265" s="41"/>
      <c r="X265" s="41"/>
      <c r="Y265" s="41"/>
      <c r="Z265" s="41"/>
      <c r="AA265" s="41"/>
      <c r="AB265" s="41"/>
      <c r="AC265" s="41"/>
      <c r="AD265" s="41"/>
      <c r="AE265" s="41"/>
      <c r="AT265" s="19" t="s">
        <v>129</v>
      </c>
      <c r="AU265" s="19" t="s">
        <v>87</v>
      </c>
    </row>
    <row r="266" s="2" customFormat="1">
      <c r="A266" s="41"/>
      <c r="B266" s="42"/>
      <c r="C266" s="43"/>
      <c r="D266" s="220" t="s">
        <v>131</v>
      </c>
      <c r="E266" s="43"/>
      <c r="F266" s="221" t="s">
        <v>382</v>
      </c>
      <c r="G266" s="43"/>
      <c r="H266" s="43"/>
      <c r="I266" s="217"/>
      <c r="J266" s="43"/>
      <c r="K266" s="43"/>
      <c r="L266" s="47"/>
      <c r="M266" s="218"/>
      <c r="N266" s="219"/>
      <c r="O266" s="87"/>
      <c r="P266" s="87"/>
      <c r="Q266" s="87"/>
      <c r="R266" s="87"/>
      <c r="S266" s="87"/>
      <c r="T266" s="88"/>
      <c r="U266" s="41"/>
      <c r="V266" s="41"/>
      <c r="W266" s="41"/>
      <c r="X266" s="41"/>
      <c r="Y266" s="41"/>
      <c r="Z266" s="41"/>
      <c r="AA266" s="41"/>
      <c r="AB266" s="41"/>
      <c r="AC266" s="41"/>
      <c r="AD266" s="41"/>
      <c r="AE266" s="41"/>
      <c r="AT266" s="19" t="s">
        <v>131</v>
      </c>
      <c r="AU266" s="19" t="s">
        <v>87</v>
      </c>
    </row>
    <row r="267" s="2" customFormat="1">
      <c r="A267" s="41"/>
      <c r="B267" s="42"/>
      <c r="C267" s="43"/>
      <c r="D267" s="215" t="s">
        <v>240</v>
      </c>
      <c r="E267" s="43"/>
      <c r="F267" s="264" t="s">
        <v>383</v>
      </c>
      <c r="G267" s="43"/>
      <c r="H267" s="43"/>
      <c r="I267" s="217"/>
      <c r="J267" s="43"/>
      <c r="K267" s="43"/>
      <c r="L267" s="47"/>
      <c r="M267" s="218"/>
      <c r="N267" s="219"/>
      <c r="O267" s="87"/>
      <c r="P267" s="87"/>
      <c r="Q267" s="87"/>
      <c r="R267" s="87"/>
      <c r="S267" s="87"/>
      <c r="T267" s="88"/>
      <c r="U267" s="41"/>
      <c r="V267" s="41"/>
      <c r="W267" s="41"/>
      <c r="X267" s="41"/>
      <c r="Y267" s="41"/>
      <c r="Z267" s="41"/>
      <c r="AA267" s="41"/>
      <c r="AB267" s="41"/>
      <c r="AC267" s="41"/>
      <c r="AD267" s="41"/>
      <c r="AE267" s="41"/>
      <c r="AT267" s="19" t="s">
        <v>240</v>
      </c>
      <c r="AU267" s="19" t="s">
        <v>87</v>
      </c>
    </row>
    <row r="268" s="2" customFormat="1" ht="16.5" customHeight="1">
      <c r="A268" s="41"/>
      <c r="B268" s="42"/>
      <c r="C268" s="202" t="s">
        <v>384</v>
      </c>
      <c r="D268" s="202" t="s">
        <v>122</v>
      </c>
      <c r="E268" s="203" t="s">
        <v>385</v>
      </c>
      <c r="F268" s="204" t="s">
        <v>386</v>
      </c>
      <c r="G268" s="205" t="s">
        <v>373</v>
      </c>
      <c r="H268" s="206">
        <v>284.38</v>
      </c>
      <c r="I268" s="207"/>
      <c r="J268" s="208">
        <f>ROUND(I268*H268,2)</f>
        <v>0</v>
      </c>
      <c r="K268" s="204" t="s">
        <v>126</v>
      </c>
      <c r="L268" s="47"/>
      <c r="M268" s="209" t="s">
        <v>41</v>
      </c>
      <c r="N268" s="210" t="s">
        <v>51</v>
      </c>
      <c r="O268" s="87"/>
      <c r="P268" s="211">
        <f>O268*H268</f>
        <v>0</v>
      </c>
      <c r="Q268" s="211">
        <v>0</v>
      </c>
      <c r="R268" s="211">
        <f>Q268*H268</f>
        <v>0</v>
      </c>
      <c r="S268" s="211">
        <v>0</v>
      </c>
      <c r="T268" s="212">
        <f>S268*H268</f>
        <v>0</v>
      </c>
      <c r="U268" s="41"/>
      <c r="V268" s="41"/>
      <c r="W268" s="41"/>
      <c r="X268" s="41"/>
      <c r="Y268" s="41"/>
      <c r="Z268" s="41"/>
      <c r="AA268" s="41"/>
      <c r="AB268" s="41"/>
      <c r="AC268" s="41"/>
      <c r="AD268" s="41"/>
      <c r="AE268" s="41"/>
      <c r="AR268" s="213" t="s">
        <v>127</v>
      </c>
      <c r="AT268" s="213" t="s">
        <v>122</v>
      </c>
      <c r="AU268" s="213" t="s">
        <v>87</v>
      </c>
      <c r="AY268" s="19" t="s">
        <v>120</v>
      </c>
      <c r="BE268" s="214">
        <f>IF(N268="základní",J268,0)</f>
        <v>0</v>
      </c>
      <c r="BF268" s="214">
        <f>IF(N268="snížená",J268,0)</f>
        <v>0</v>
      </c>
      <c r="BG268" s="214">
        <f>IF(N268="zákl. přenesená",J268,0)</f>
        <v>0</v>
      </c>
      <c r="BH268" s="214">
        <f>IF(N268="sníž. přenesená",J268,0)</f>
        <v>0</v>
      </c>
      <c r="BI268" s="214">
        <f>IF(N268="nulová",J268,0)</f>
        <v>0</v>
      </c>
      <c r="BJ268" s="19" t="s">
        <v>85</v>
      </c>
      <c r="BK268" s="214">
        <f>ROUND(I268*H268,2)</f>
        <v>0</v>
      </c>
      <c r="BL268" s="19" t="s">
        <v>127</v>
      </c>
      <c r="BM268" s="213" t="s">
        <v>387</v>
      </c>
    </row>
    <row r="269" s="2" customFormat="1">
      <c r="A269" s="41"/>
      <c r="B269" s="42"/>
      <c r="C269" s="43"/>
      <c r="D269" s="215" t="s">
        <v>129</v>
      </c>
      <c r="E269" s="43"/>
      <c r="F269" s="216" t="s">
        <v>388</v>
      </c>
      <c r="G269" s="43"/>
      <c r="H269" s="43"/>
      <c r="I269" s="217"/>
      <c r="J269" s="43"/>
      <c r="K269" s="43"/>
      <c r="L269" s="47"/>
      <c r="M269" s="218"/>
      <c r="N269" s="219"/>
      <c r="O269" s="87"/>
      <c r="P269" s="87"/>
      <c r="Q269" s="87"/>
      <c r="R269" s="87"/>
      <c r="S269" s="87"/>
      <c r="T269" s="88"/>
      <c r="U269" s="41"/>
      <c r="V269" s="41"/>
      <c r="W269" s="41"/>
      <c r="X269" s="41"/>
      <c r="Y269" s="41"/>
      <c r="Z269" s="41"/>
      <c r="AA269" s="41"/>
      <c r="AB269" s="41"/>
      <c r="AC269" s="41"/>
      <c r="AD269" s="41"/>
      <c r="AE269" s="41"/>
      <c r="AT269" s="19" t="s">
        <v>129</v>
      </c>
      <c r="AU269" s="19" t="s">
        <v>87</v>
      </c>
    </row>
    <row r="270" s="2" customFormat="1">
      <c r="A270" s="41"/>
      <c r="B270" s="42"/>
      <c r="C270" s="43"/>
      <c r="D270" s="220" t="s">
        <v>131</v>
      </c>
      <c r="E270" s="43"/>
      <c r="F270" s="221" t="s">
        <v>389</v>
      </c>
      <c r="G270" s="43"/>
      <c r="H270" s="43"/>
      <c r="I270" s="217"/>
      <c r="J270" s="43"/>
      <c r="K270" s="43"/>
      <c r="L270" s="47"/>
      <c r="M270" s="218"/>
      <c r="N270" s="219"/>
      <c r="O270" s="87"/>
      <c r="P270" s="87"/>
      <c r="Q270" s="87"/>
      <c r="R270" s="87"/>
      <c r="S270" s="87"/>
      <c r="T270" s="88"/>
      <c r="U270" s="41"/>
      <c r="V270" s="41"/>
      <c r="W270" s="41"/>
      <c r="X270" s="41"/>
      <c r="Y270" s="41"/>
      <c r="Z270" s="41"/>
      <c r="AA270" s="41"/>
      <c r="AB270" s="41"/>
      <c r="AC270" s="41"/>
      <c r="AD270" s="41"/>
      <c r="AE270" s="41"/>
      <c r="AT270" s="19" t="s">
        <v>131</v>
      </c>
      <c r="AU270" s="19" t="s">
        <v>87</v>
      </c>
    </row>
    <row r="271" s="2" customFormat="1" ht="24.15" customHeight="1">
      <c r="A271" s="41"/>
      <c r="B271" s="42"/>
      <c r="C271" s="202" t="s">
        <v>390</v>
      </c>
      <c r="D271" s="202" t="s">
        <v>122</v>
      </c>
      <c r="E271" s="203" t="s">
        <v>391</v>
      </c>
      <c r="F271" s="204" t="s">
        <v>392</v>
      </c>
      <c r="G271" s="205" t="s">
        <v>373</v>
      </c>
      <c r="H271" s="206">
        <v>125</v>
      </c>
      <c r="I271" s="207"/>
      <c r="J271" s="208">
        <f>ROUND(I271*H271,2)</f>
        <v>0</v>
      </c>
      <c r="K271" s="204" t="s">
        <v>126</v>
      </c>
      <c r="L271" s="47"/>
      <c r="M271" s="209" t="s">
        <v>41</v>
      </c>
      <c r="N271" s="210" t="s">
        <v>51</v>
      </c>
      <c r="O271" s="87"/>
      <c r="P271" s="211">
        <f>O271*H271</f>
        <v>0</v>
      </c>
      <c r="Q271" s="211">
        <v>0</v>
      </c>
      <c r="R271" s="211">
        <f>Q271*H271</f>
        <v>0</v>
      </c>
      <c r="S271" s="211">
        <v>0</v>
      </c>
      <c r="T271" s="212">
        <f>S271*H271</f>
        <v>0</v>
      </c>
      <c r="U271" s="41"/>
      <c r="V271" s="41"/>
      <c r="W271" s="41"/>
      <c r="X271" s="41"/>
      <c r="Y271" s="41"/>
      <c r="Z271" s="41"/>
      <c r="AA271" s="41"/>
      <c r="AB271" s="41"/>
      <c r="AC271" s="41"/>
      <c r="AD271" s="41"/>
      <c r="AE271" s="41"/>
      <c r="AR271" s="213" t="s">
        <v>127</v>
      </c>
      <c r="AT271" s="213" t="s">
        <v>122</v>
      </c>
      <c r="AU271" s="213" t="s">
        <v>87</v>
      </c>
      <c r="AY271" s="19" t="s">
        <v>120</v>
      </c>
      <c r="BE271" s="214">
        <f>IF(N271="základní",J271,0)</f>
        <v>0</v>
      </c>
      <c r="BF271" s="214">
        <f>IF(N271="snížená",J271,0)</f>
        <v>0</v>
      </c>
      <c r="BG271" s="214">
        <f>IF(N271="zákl. přenesená",J271,0)</f>
        <v>0</v>
      </c>
      <c r="BH271" s="214">
        <f>IF(N271="sníž. přenesená",J271,0)</f>
        <v>0</v>
      </c>
      <c r="BI271" s="214">
        <f>IF(N271="nulová",J271,0)</f>
        <v>0</v>
      </c>
      <c r="BJ271" s="19" t="s">
        <v>85</v>
      </c>
      <c r="BK271" s="214">
        <f>ROUND(I271*H271,2)</f>
        <v>0</v>
      </c>
      <c r="BL271" s="19" t="s">
        <v>127</v>
      </c>
      <c r="BM271" s="213" t="s">
        <v>393</v>
      </c>
    </row>
    <row r="272" s="2" customFormat="1">
      <c r="A272" s="41"/>
      <c r="B272" s="42"/>
      <c r="C272" s="43"/>
      <c r="D272" s="215" t="s">
        <v>129</v>
      </c>
      <c r="E272" s="43"/>
      <c r="F272" s="216" t="s">
        <v>394</v>
      </c>
      <c r="G272" s="43"/>
      <c r="H272" s="43"/>
      <c r="I272" s="217"/>
      <c r="J272" s="43"/>
      <c r="K272" s="43"/>
      <c r="L272" s="47"/>
      <c r="M272" s="218"/>
      <c r="N272" s="219"/>
      <c r="O272" s="87"/>
      <c r="P272" s="87"/>
      <c r="Q272" s="87"/>
      <c r="R272" s="87"/>
      <c r="S272" s="87"/>
      <c r="T272" s="88"/>
      <c r="U272" s="41"/>
      <c r="V272" s="41"/>
      <c r="W272" s="41"/>
      <c r="X272" s="41"/>
      <c r="Y272" s="41"/>
      <c r="Z272" s="41"/>
      <c r="AA272" s="41"/>
      <c r="AB272" s="41"/>
      <c r="AC272" s="41"/>
      <c r="AD272" s="41"/>
      <c r="AE272" s="41"/>
      <c r="AT272" s="19" t="s">
        <v>129</v>
      </c>
      <c r="AU272" s="19" t="s">
        <v>87</v>
      </c>
    </row>
    <row r="273" s="2" customFormat="1">
      <c r="A273" s="41"/>
      <c r="B273" s="42"/>
      <c r="C273" s="43"/>
      <c r="D273" s="220" t="s">
        <v>131</v>
      </c>
      <c r="E273" s="43"/>
      <c r="F273" s="221" t="s">
        <v>395</v>
      </c>
      <c r="G273" s="43"/>
      <c r="H273" s="43"/>
      <c r="I273" s="217"/>
      <c r="J273" s="43"/>
      <c r="K273" s="43"/>
      <c r="L273" s="47"/>
      <c r="M273" s="218"/>
      <c r="N273" s="219"/>
      <c r="O273" s="87"/>
      <c r="P273" s="87"/>
      <c r="Q273" s="87"/>
      <c r="R273" s="87"/>
      <c r="S273" s="87"/>
      <c r="T273" s="88"/>
      <c r="U273" s="41"/>
      <c r="V273" s="41"/>
      <c r="W273" s="41"/>
      <c r="X273" s="41"/>
      <c r="Y273" s="41"/>
      <c r="Z273" s="41"/>
      <c r="AA273" s="41"/>
      <c r="AB273" s="41"/>
      <c r="AC273" s="41"/>
      <c r="AD273" s="41"/>
      <c r="AE273" s="41"/>
      <c r="AT273" s="19" t="s">
        <v>131</v>
      </c>
      <c r="AU273" s="19" t="s">
        <v>87</v>
      </c>
    </row>
    <row r="274" s="14" customFormat="1">
      <c r="A274" s="14"/>
      <c r="B274" s="232"/>
      <c r="C274" s="233"/>
      <c r="D274" s="215" t="s">
        <v>133</v>
      </c>
      <c r="E274" s="234" t="s">
        <v>41</v>
      </c>
      <c r="F274" s="235" t="s">
        <v>396</v>
      </c>
      <c r="G274" s="233"/>
      <c r="H274" s="236">
        <v>125</v>
      </c>
      <c r="I274" s="237"/>
      <c r="J274" s="233"/>
      <c r="K274" s="233"/>
      <c r="L274" s="238"/>
      <c r="M274" s="239"/>
      <c r="N274" s="240"/>
      <c r="O274" s="240"/>
      <c r="P274" s="240"/>
      <c r="Q274" s="240"/>
      <c r="R274" s="240"/>
      <c r="S274" s="240"/>
      <c r="T274" s="241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T274" s="242" t="s">
        <v>133</v>
      </c>
      <c r="AU274" s="242" t="s">
        <v>87</v>
      </c>
      <c r="AV274" s="14" t="s">
        <v>87</v>
      </c>
      <c r="AW274" s="14" t="s">
        <v>42</v>
      </c>
      <c r="AX274" s="14" t="s">
        <v>80</v>
      </c>
      <c r="AY274" s="242" t="s">
        <v>120</v>
      </c>
    </row>
    <row r="275" s="15" customFormat="1">
      <c r="A275" s="15"/>
      <c r="B275" s="243"/>
      <c r="C275" s="244"/>
      <c r="D275" s="215" t="s">
        <v>133</v>
      </c>
      <c r="E275" s="245" t="s">
        <v>41</v>
      </c>
      <c r="F275" s="246" t="s">
        <v>136</v>
      </c>
      <c r="G275" s="244"/>
      <c r="H275" s="247">
        <v>125</v>
      </c>
      <c r="I275" s="248"/>
      <c r="J275" s="244"/>
      <c r="K275" s="244"/>
      <c r="L275" s="249"/>
      <c r="M275" s="250"/>
      <c r="N275" s="251"/>
      <c r="O275" s="251"/>
      <c r="P275" s="251"/>
      <c r="Q275" s="251"/>
      <c r="R275" s="251"/>
      <c r="S275" s="251"/>
      <c r="T275" s="252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T275" s="253" t="s">
        <v>133</v>
      </c>
      <c r="AU275" s="253" t="s">
        <v>87</v>
      </c>
      <c r="AV275" s="15" t="s">
        <v>127</v>
      </c>
      <c r="AW275" s="15" t="s">
        <v>42</v>
      </c>
      <c r="AX275" s="15" t="s">
        <v>85</v>
      </c>
      <c r="AY275" s="253" t="s">
        <v>120</v>
      </c>
    </row>
    <row r="276" s="2" customFormat="1" ht="24.15" customHeight="1">
      <c r="A276" s="41"/>
      <c r="B276" s="42"/>
      <c r="C276" s="202" t="s">
        <v>397</v>
      </c>
      <c r="D276" s="202" t="s">
        <v>122</v>
      </c>
      <c r="E276" s="203" t="s">
        <v>398</v>
      </c>
      <c r="F276" s="204" t="s">
        <v>399</v>
      </c>
      <c r="G276" s="205" t="s">
        <v>373</v>
      </c>
      <c r="H276" s="206">
        <v>159.38</v>
      </c>
      <c r="I276" s="207"/>
      <c r="J276" s="208">
        <f>ROUND(I276*H276,2)</f>
        <v>0</v>
      </c>
      <c r="K276" s="204" t="s">
        <v>126</v>
      </c>
      <c r="L276" s="47"/>
      <c r="M276" s="209" t="s">
        <v>41</v>
      </c>
      <c r="N276" s="210" t="s">
        <v>51</v>
      </c>
      <c r="O276" s="87"/>
      <c r="P276" s="211">
        <f>O276*H276</f>
        <v>0</v>
      </c>
      <c r="Q276" s="211">
        <v>0</v>
      </c>
      <c r="R276" s="211">
        <f>Q276*H276</f>
        <v>0</v>
      </c>
      <c r="S276" s="211">
        <v>0</v>
      </c>
      <c r="T276" s="212">
        <f>S276*H276</f>
        <v>0</v>
      </c>
      <c r="U276" s="41"/>
      <c r="V276" s="41"/>
      <c r="W276" s="41"/>
      <c r="X276" s="41"/>
      <c r="Y276" s="41"/>
      <c r="Z276" s="41"/>
      <c r="AA276" s="41"/>
      <c r="AB276" s="41"/>
      <c r="AC276" s="41"/>
      <c r="AD276" s="41"/>
      <c r="AE276" s="41"/>
      <c r="AR276" s="213" t="s">
        <v>127</v>
      </c>
      <c r="AT276" s="213" t="s">
        <v>122</v>
      </c>
      <c r="AU276" s="213" t="s">
        <v>87</v>
      </c>
      <c r="AY276" s="19" t="s">
        <v>120</v>
      </c>
      <c r="BE276" s="214">
        <f>IF(N276="základní",J276,0)</f>
        <v>0</v>
      </c>
      <c r="BF276" s="214">
        <f>IF(N276="snížená",J276,0)</f>
        <v>0</v>
      </c>
      <c r="BG276" s="214">
        <f>IF(N276="zákl. přenesená",J276,0)</f>
        <v>0</v>
      </c>
      <c r="BH276" s="214">
        <f>IF(N276="sníž. přenesená",J276,0)</f>
        <v>0</v>
      </c>
      <c r="BI276" s="214">
        <f>IF(N276="nulová",J276,0)</f>
        <v>0</v>
      </c>
      <c r="BJ276" s="19" t="s">
        <v>85</v>
      </c>
      <c r="BK276" s="214">
        <f>ROUND(I276*H276,2)</f>
        <v>0</v>
      </c>
      <c r="BL276" s="19" t="s">
        <v>127</v>
      </c>
      <c r="BM276" s="213" t="s">
        <v>400</v>
      </c>
    </row>
    <row r="277" s="2" customFormat="1">
      <c r="A277" s="41"/>
      <c r="B277" s="42"/>
      <c r="C277" s="43"/>
      <c r="D277" s="215" t="s">
        <v>129</v>
      </c>
      <c r="E277" s="43"/>
      <c r="F277" s="216" t="s">
        <v>401</v>
      </c>
      <c r="G277" s="43"/>
      <c r="H277" s="43"/>
      <c r="I277" s="217"/>
      <c r="J277" s="43"/>
      <c r="K277" s="43"/>
      <c r="L277" s="47"/>
      <c r="M277" s="218"/>
      <c r="N277" s="219"/>
      <c r="O277" s="87"/>
      <c r="P277" s="87"/>
      <c r="Q277" s="87"/>
      <c r="R277" s="87"/>
      <c r="S277" s="87"/>
      <c r="T277" s="88"/>
      <c r="U277" s="41"/>
      <c r="V277" s="41"/>
      <c r="W277" s="41"/>
      <c r="X277" s="41"/>
      <c r="Y277" s="41"/>
      <c r="Z277" s="41"/>
      <c r="AA277" s="41"/>
      <c r="AB277" s="41"/>
      <c r="AC277" s="41"/>
      <c r="AD277" s="41"/>
      <c r="AE277" s="41"/>
      <c r="AT277" s="19" t="s">
        <v>129</v>
      </c>
      <c r="AU277" s="19" t="s">
        <v>87</v>
      </c>
    </row>
    <row r="278" s="2" customFormat="1">
      <c r="A278" s="41"/>
      <c r="B278" s="42"/>
      <c r="C278" s="43"/>
      <c r="D278" s="220" t="s">
        <v>131</v>
      </c>
      <c r="E278" s="43"/>
      <c r="F278" s="221" t="s">
        <v>402</v>
      </c>
      <c r="G278" s="43"/>
      <c r="H278" s="43"/>
      <c r="I278" s="217"/>
      <c r="J278" s="43"/>
      <c r="K278" s="43"/>
      <c r="L278" s="47"/>
      <c r="M278" s="218"/>
      <c r="N278" s="219"/>
      <c r="O278" s="87"/>
      <c r="P278" s="87"/>
      <c r="Q278" s="87"/>
      <c r="R278" s="87"/>
      <c r="S278" s="87"/>
      <c r="T278" s="88"/>
      <c r="U278" s="41"/>
      <c r="V278" s="41"/>
      <c r="W278" s="41"/>
      <c r="X278" s="41"/>
      <c r="Y278" s="41"/>
      <c r="Z278" s="41"/>
      <c r="AA278" s="41"/>
      <c r="AB278" s="41"/>
      <c r="AC278" s="41"/>
      <c r="AD278" s="41"/>
      <c r="AE278" s="41"/>
      <c r="AT278" s="19" t="s">
        <v>131</v>
      </c>
      <c r="AU278" s="19" t="s">
        <v>87</v>
      </c>
    </row>
    <row r="279" s="14" customFormat="1">
      <c r="A279" s="14"/>
      <c r="B279" s="232"/>
      <c r="C279" s="233"/>
      <c r="D279" s="215" t="s">
        <v>133</v>
      </c>
      <c r="E279" s="234" t="s">
        <v>41</v>
      </c>
      <c r="F279" s="235" t="s">
        <v>403</v>
      </c>
      <c r="G279" s="233"/>
      <c r="H279" s="236">
        <v>159.38</v>
      </c>
      <c r="I279" s="237"/>
      <c r="J279" s="233"/>
      <c r="K279" s="233"/>
      <c r="L279" s="238"/>
      <c r="M279" s="239"/>
      <c r="N279" s="240"/>
      <c r="O279" s="240"/>
      <c r="P279" s="240"/>
      <c r="Q279" s="240"/>
      <c r="R279" s="240"/>
      <c r="S279" s="240"/>
      <c r="T279" s="241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T279" s="242" t="s">
        <v>133</v>
      </c>
      <c r="AU279" s="242" t="s">
        <v>87</v>
      </c>
      <c r="AV279" s="14" t="s">
        <v>87</v>
      </c>
      <c r="AW279" s="14" t="s">
        <v>42</v>
      </c>
      <c r="AX279" s="14" t="s">
        <v>80</v>
      </c>
      <c r="AY279" s="242" t="s">
        <v>120</v>
      </c>
    </row>
    <row r="280" s="15" customFormat="1">
      <c r="A280" s="15"/>
      <c r="B280" s="243"/>
      <c r="C280" s="244"/>
      <c r="D280" s="215" t="s">
        <v>133</v>
      </c>
      <c r="E280" s="245" t="s">
        <v>41</v>
      </c>
      <c r="F280" s="246" t="s">
        <v>136</v>
      </c>
      <c r="G280" s="244"/>
      <c r="H280" s="247">
        <v>159.38</v>
      </c>
      <c r="I280" s="248"/>
      <c r="J280" s="244"/>
      <c r="K280" s="244"/>
      <c r="L280" s="249"/>
      <c r="M280" s="250"/>
      <c r="N280" s="251"/>
      <c r="O280" s="251"/>
      <c r="P280" s="251"/>
      <c r="Q280" s="251"/>
      <c r="R280" s="251"/>
      <c r="S280" s="251"/>
      <c r="T280" s="252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T280" s="253" t="s">
        <v>133</v>
      </c>
      <c r="AU280" s="253" t="s">
        <v>87</v>
      </c>
      <c r="AV280" s="15" t="s">
        <v>127</v>
      </c>
      <c r="AW280" s="15" t="s">
        <v>42</v>
      </c>
      <c r="AX280" s="15" t="s">
        <v>85</v>
      </c>
      <c r="AY280" s="253" t="s">
        <v>120</v>
      </c>
    </row>
    <row r="281" s="12" customFormat="1" ht="22.8" customHeight="1">
      <c r="A281" s="12"/>
      <c r="B281" s="186"/>
      <c r="C281" s="187"/>
      <c r="D281" s="188" t="s">
        <v>79</v>
      </c>
      <c r="E281" s="200" t="s">
        <v>404</v>
      </c>
      <c r="F281" s="200" t="s">
        <v>405</v>
      </c>
      <c r="G281" s="187"/>
      <c r="H281" s="187"/>
      <c r="I281" s="190"/>
      <c r="J281" s="201">
        <f>BK281</f>
        <v>0</v>
      </c>
      <c r="K281" s="187"/>
      <c r="L281" s="192"/>
      <c r="M281" s="193"/>
      <c r="N281" s="194"/>
      <c r="O281" s="194"/>
      <c r="P281" s="195">
        <f>SUM(P282:P292)</f>
        <v>0</v>
      </c>
      <c r="Q281" s="194"/>
      <c r="R281" s="195">
        <f>SUM(R282:R292)</f>
        <v>0</v>
      </c>
      <c r="S281" s="194"/>
      <c r="T281" s="196">
        <f>SUM(T282:T292)</f>
        <v>0</v>
      </c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R281" s="197" t="s">
        <v>85</v>
      </c>
      <c r="AT281" s="198" t="s">
        <v>79</v>
      </c>
      <c r="AU281" s="198" t="s">
        <v>85</v>
      </c>
      <c r="AY281" s="197" t="s">
        <v>120</v>
      </c>
      <c r="BK281" s="199">
        <f>SUM(BK282:BK292)</f>
        <v>0</v>
      </c>
    </row>
    <row r="282" s="2" customFormat="1" ht="21.75" customHeight="1">
      <c r="A282" s="41"/>
      <c r="B282" s="42"/>
      <c r="C282" s="202" t="s">
        <v>406</v>
      </c>
      <c r="D282" s="202" t="s">
        <v>122</v>
      </c>
      <c r="E282" s="203" t="s">
        <v>407</v>
      </c>
      <c r="F282" s="204" t="s">
        <v>408</v>
      </c>
      <c r="G282" s="205" t="s">
        <v>373</v>
      </c>
      <c r="H282" s="206">
        <v>135.24700000000001</v>
      </c>
      <c r="I282" s="207"/>
      <c r="J282" s="208">
        <f>ROUND(I282*H282,2)</f>
        <v>0</v>
      </c>
      <c r="K282" s="204" t="s">
        <v>126</v>
      </c>
      <c r="L282" s="47"/>
      <c r="M282" s="209" t="s">
        <v>41</v>
      </c>
      <c r="N282" s="210" t="s">
        <v>51</v>
      </c>
      <c r="O282" s="87"/>
      <c r="P282" s="211">
        <f>O282*H282</f>
        <v>0</v>
      </c>
      <c r="Q282" s="211">
        <v>0</v>
      </c>
      <c r="R282" s="211">
        <f>Q282*H282</f>
        <v>0</v>
      </c>
      <c r="S282" s="211">
        <v>0</v>
      </c>
      <c r="T282" s="212">
        <f>S282*H282</f>
        <v>0</v>
      </c>
      <c r="U282" s="41"/>
      <c r="V282" s="41"/>
      <c r="W282" s="41"/>
      <c r="X282" s="41"/>
      <c r="Y282" s="41"/>
      <c r="Z282" s="41"/>
      <c r="AA282" s="41"/>
      <c r="AB282" s="41"/>
      <c r="AC282" s="41"/>
      <c r="AD282" s="41"/>
      <c r="AE282" s="41"/>
      <c r="AR282" s="213" t="s">
        <v>127</v>
      </c>
      <c r="AT282" s="213" t="s">
        <v>122</v>
      </c>
      <c r="AU282" s="213" t="s">
        <v>87</v>
      </c>
      <c r="AY282" s="19" t="s">
        <v>120</v>
      </c>
      <c r="BE282" s="214">
        <f>IF(N282="základní",J282,0)</f>
        <v>0</v>
      </c>
      <c r="BF282" s="214">
        <f>IF(N282="snížená",J282,0)</f>
        <v>0</v>
      </c>
      <c r="BG282" s="214">
        <f>IF(N282="zákl. přenesená",J282,0)</f>
        <v>0</v>
      </c>
      <c r="BH282" s="214">
        <f>IF(N282="sníž. přenesená",J282,0)</f>
        <v>0</v>
      </c>
      <c r="BI282" s="214">
        <f>IF(N282="nulová",J282,0)</f>
        <v>0</v>
      </c>
      <c r="BJ282" s="19" t="s">
        <v>85</v>
      </c>
      <c r="BK282" s="214">
        <f>ROUND(I282*H282,2)</f>
        <v>0</v>
      </c>
      <c r="BL282" s="19" t="s">
        <v>127</v>
      </c>
      <c r="BM282" s="213" t="s">
        <v>409</v>
      </c>
    </row>
    <row r="283" s="2" customFormat="1">
      <c r="A283" s="41"/>
      <c r="B283" s="42"/>
      <c r="C283" s="43"/>
      <c r="D283" s="215" t="s">
        <v>129</v>
      </c>
      <c r="E283" s="43"/>
      <c r="F283" s="216" t="s">
        <v>410</v>
      </c>
      <c r="G283" s="43"/>
      <c r="H283" s="43"/>
      <c r="I283" s="217"/>
      <c r="J283" s="43"/>
      <c r="K283" s="43"/>
      <c r="L283" s="47"/>
      <c r="M283" s="218"/>
      <c r="N283" s="219"/>
      <c r="O283" s="87"/>
      <c r="P283" s="87"/>
      <c r="Q283" s="87"/>
      <c r="R283" s="87"/>
      <c r="S283" s="87"/>
      <c r="T283" s="88"/>
      <c r="U283" s="41"/>
      <c r="V283" s="41"/>
      <c r="W283" s="41"/>
      <c r="X283" s="41"/>
      <c r="Y283" s="41"/>
      <c r="Z283" s="41"/>
      <c r="AA283" s="41"/>
      <c r="AB283" s="41"/>
      <c r="AC283" s="41"/>
      <c r="AD283" s="41"/>
      <c r="AE283" s="41"/>
      <c r="AT283" s="19" t="s">
        <v>129</v>
      </c>
      <c r="AU283" s="19" t="s">
        <v>87</v>
      </c>
    </row>
    <row r="284" s="2" customFormat="1">
      <c r="A284" s="41"/>
      <c r="B284" s="42"/>
      <c r="C284" s="43"/>
      <c r="D284" s="220" t="s">
        <v>131</v>
      </c>
      <c r="E284" s="43"/>
      <c r="F284" s="221" t="s">
        <v>411</v>
      </c>
      <c r="G284" s="43"/>
      <c r="H284" s="43"/>
      <c r="I284" s="217"/>
      <c r="J284" s="43"/>
      <c r="K284" s="43"/>
      <c r="L284" s="47"/>
      <c r="M284" s="218"/>
      <c r="N284" s="219"/>
      <c r="O284" s="87"/>
      <c r="P284" s="87"/>
      <c r="Q284" s="87"/>
      <c r="R284" s="87"/>
      <c r="S284" s="87"/>
      <c r="T284" s="88"/>
      <c r="U284" s="41"/>
      <c r="V284" s="41"/>
      <c r="W284" s="41"/>
      <c r="X284" s="41"/>
      <c r="Y284" s="41"/>
      <c r="Z284" s="41"/>
      <c r="AA284" s="41"/>
      <c r="AB284" s="41"/>
      <c r="AC284" s="41"/>
      <c r="AD284" s="41"/>
      <c r="AE284" s="41"/>
      <c r="AT284" s="19" t="s">
        <v>131</v>
      </c>
      <c r="AU284" s="19" t="s">
        <v>87</v>
      </c>
    </row>
    <row r="285" s="2" customFormat="1" ht="21.75" customHeight="1">
      <c r="A285" s="41"/>
      <c r="B285" s="42"/>
      <c r="C285" s="202" t="s">
        <v>412</v>
      </c>
      <c r="D285" s="202" t="s">
        <v>122</v>
      </c>
      <c r="E285" s="203" t="s">
        <v>413</v>
      </c>
      <c r="F285" s="204" t="s">
        <v>414</v>
      </c>
      <c r="G285" s="205" t="s">
        <v>373</v>
      </c>
      <c r="H285" s="206">
        <v>135.24700000000001</v>
      </c>
      <c r="I285" s="207"/>
      <c r="J285" s="208">
        <f>ROUND(I285*H285,2)</f>
        <v>0</v>
      </c>
      <c r="K285" s="204" t="s">
        <v>126</v>
      </c>
      <c r="L285" s="47"/>
      <c r="M285" s="209" t="s">
        <v>41</v>
      </c>
      <c r="N285" s="210" t="s">
        <v>51</v>
      </c>
      <c r="O285" s="87"/>
      <c r="P285" s="211">
        <f>O285*H285</f>
        <v>0</v>
      </c>
      <c r="Q285" s="211">
        <v>0</v>
      </c>
      <c r="R285" s="211">
        <f>Q285*H285</f>
        <v>0</v>
      </c>
      <c r="S285" s="211">
        <v>0</v>
      </c>
      <c r="T285" s="212">
        <f>S285*H285</f>
        <v>0</v>
      </c>
      <c r="U285" s="41"/>
      <c r="V285" s="41"/>
      <c r="W285" s="41"/>
      <c r="X285" s="41"/>
      <c r="Y285" s="41"/>
      <c r="Z285" s="41"/>
      <c r="AA285" s="41"/>
      <c r="AB285" s="41"/>
      <c r="AC285" s="41"/>
      <c r="AD285" s="41"/>
      <c r="AE285" s="41"/>
      <c r="AR285" s="213" t="s">
        <v>127</v>
      </c>
      <c r="AT285" s="213" t="s">
        <v>122</v>
      </c>
      <c r="AU285" s="213" t="s">
        <v>87</v>
      </c>
      <c r="AY285" s="19" t="s">
        <v>120</v>
      </c>
      <c r="BE285" s="214">
        <f>IF(N285="základní",J285,0)</f>
        <v>0</v>
      </c>
      <c r="BF285" s="214">
        <f>IF(N285="snížená",J285,0)</f>
        <v>0</v>
      </c>
      <c r="BG285" s="214">
        <f>IF(N285="zákl. přenesená",J285,0)</f>
        <v>0</v>
      </c>
      <c r="BH285" s="214">
        <f>IF(N285="sníž. přenesená",J285,0)</f>
        <v>0</v>
      </c>
      <c r="BI285" s="214">
        <f>IF(N285="nulová",J285,0)</f>
        <v>0</v>
      </c>
      <c r="BJ285" s="19" t="s">
        <v>85</v>
      </c>
      <c r="BK285" s="214">
        <f>ROUND(I285*H285,2)</f>
        <v>0</v>
      </c>
      <c r="BL285" s="19" t="s">
        <v>127</v>
      </c>
      <c r="BM285" s="213" t="s">
        <v>415</v>
      </c>
    </row>
    <row r="286" s="2" customFormat="1">
      <c r="A286" s="41"/>
      <c r="B286" s="42"/>
      <c r="C286" s="43"/>
      <c r="D286" s="215" t="s">
        <v>129</v>
      </c>
      <c r="E286" s="43"/>
      <c r="F286" s="216" t="s">
        <v>416</v>
      </c>
      <c r="G286" s="43"/>
      <c r="H286" s="43"/>
      <c r="I286" s="217"/>
      <c r="J286" s="43"/>
      <c r="K286" s="43"/>
      <c r="L286" s="47"/>
      <c r="M286" s="218"/>
      <c r="N286" s="219"/>
      <c r="O286" s="87"/>
      <c r="P286" s="87"/>
      <c r="Q286" s="87"/>
      <c r="R286" s="87"/>
      <c r="S286" s="87"/>
      <c r="T286" s="88"/>
      <c r="U286" s="41"/>
      <c r="V286" s="41"/>
      <c r="W286" s="41"/>
      <c r="X286" s="41"/>
      <c r="Y286" s="41"/>
      <c r="Z286" s="41"/>
      <c r="AA286" s="41"/>
      <c r="AB286" s="41"/>
      <c r="AC286" s="41"/>
      <c r="AD286" s="41"/>
      <c r="AE286" s="41"/>
      <c r="AT286" s="19" t="s">
        <v>129</v>
      </c>
      <c r="AU286" s="19" t="s">
        <v>87</v>
      </c>
    </row>
    <row r="287" s="2" customFormat="1">
      <c r="A287" s="41"/>
      <c r="B287" s="42"/>
      <c r="C287" s="43"/>
      <c r="D287" s="220" t="s">
        <v>131</v>
      </c>
      <c r="E287" s="43"/>
      <c r="F287" s="221" t="s">
        <v>417</v>
      </c>
      <c r="G287" s="43"/>
      <c r="H287" s="43"/>
      <c r="I287" s="217"/>
      <c r="J287" s="43"/>
      <c r="K287" s="43"/>
      <c r="L287" s="47"/>
      <c r="M287" s="218"/>
      <c r="N287" s="219"/>
      <c r="O287" s="87"/>
      <c r="P287" s="87"/>
      <c r="Q287" s="87"/>
      <c r="R287" s="87"/>
      <c r="S287" s="87"/>
      <c r="T287" s="88"/>
      <c r="U287" s="41"/>
      <c r="V287" s="41"/>
      <c r="W287" s="41"/>
      <c r="X287" s="41"/>
      <c r="Y287" s="41"/>
      <c r="Z287" s="41"/>
      <c r="AA287" s="41"/>
      <c r="AB287" s="41"/>
      <c r="AC287" s="41"/>
      <c r="AD287" s="41"/>
      <c r="AE287" s="41"/>
      <c r="AT287" s="19" t="s">
        <v>131</v>
      </c>
      <c r="AU287" s="19" t="s">
        <v>87</v>
      </c>
    </row>
    <row r="288" s="2" customFormat="1">
      <c r="A288" s="41"/>
      <c r="B288" s="42"/>
      <c r="C288" s="43"/>
      <c r="D288" s="215" t="s">
        <v>240</v>
      </c>
      <c r="E288" s="43"/>
      <c r="F288" s="264" t="s">
        <v>418</v>
      </c>
      <c r="G288" s="43"/>
      <c r="H288" s="43"/>
      <c r="I288" s="217"/>
      <c r="J288" s="43"/>
      <c r="K288" s="43"/>
      <c r="L288" s="47"/>
      <c r="M288" s="218"/>
      <c r="N288" s="219"/>
      <c r="O288" s="87"/>
      <c r="P288" s="87"/>
      <c r="Q288" s="87"/>
      <c r="R288" s="87"/>
      <c r="S288" s="87"/>
      <c r="T288" s="88"/>
      <c r="U288" s="41"/>
      <c r="V288" s="41"/>
      <c r="W288" s="41"/>
      <c r="X288" s="41"/>
      <c r="Y288" s="41"/>
      <c r="Z288" s="41"/>
      <c r="AA288" s="41"/>
      <c r="AB288" s="41"/>
      <c r="AC288" s="41"/>
      <c r="AD288" s="41"/>
      <c r="AE288" s="41"/>
      <c r="AT288" s="19" t="s">
        <v>240</v>
      </c>
      <c r="AU288" s="19" t="s">
        <v>87</v>
      </c>
    </row>
    <row r="289" s="2" customFormat="1" ht="21.75" customHeight="1">
      <c r="A289" s="41"/>
      <c r="B289" s="42"/>
      <c r="C289" s="202" t="s">
        <v>419</v>
      </c>
      <c r="D289" s="202" t="s">
        <v>122</v>
      </c>
      <c r="E289" s="203" t="s">
        <v>420</v>
      </c>
      <c r="F289" s="204" t="s">
        <v>421</v>
      </c>
      <c r="G289" s="205" t="s">
        <v>373</v>
      </c>
      <c r="H289" s="206">
        <v>135.24700000000001</v>
      </c>
      <c r="I289" s="207"/>
      <c r="J289" s="208">
        <f>ROUND(I289*H289,2)</f>
        <v>0</v>
      </c>
      <c r="K289" s="204" t="s">
        <v>126</v>
      </c>
      <c r="L289" s="47"/>
      <c r="M289" s="209" t="s">
        <v>41</v>
      </c>
      <c r="N289" s="210" t="s">
        <v>51</v>
      </c>
      <c r="O289" s="87"/>
      <c r="P289" s="211">
        <f>O289*H289</f>
        <v>0</v>
      </c>
      <c r="Q289" s="211">
        <v>0</v>
      </c>
      <c r="R289" s="211">
        <f>Q289*H289</f>
        <v>0</v>
      </c>
      <c r="S289" s="211">
        <v>0</v>
      </c>
      <c r="T289" s="212">
        <f>S289*H289</f>
        <v>0</v>
      </c>
      <c r="U289" s="41"/>
      <c r="V289" s="41"/>
      <c r="W289" s="41"/>
      <c r="X289" s="41"/>
      <c r="Y289" s="41"/>
      <c r="Z289" s="41"/>
      <c r="AA289" s="41"/>
      <c r="AB289" s="41"/>
      <c r="AC289" s="41"/>
      <c r="AD289" s="41"/>
      <c r="AE289" s="41"/>
      <c r="AR289" s="213" t="s">
        <v>127</v>
      </c>
      <c r="AT289" s="213" t="s">
        <v>122</v>
      </c>
      <c r="AU289" s="213" t="s">
        <v>87</v>
      </c>
      <c r="AY289" s="19" t="s">
        <v>120</v>
      </c>
      <c r="BE289" s="214">
        <f>IF(N289="základní",J289,0)</f>
        <v>0</v>
      </c>
      <c r="BF289" s="214">
        <f>IF(N289="snížená",J289,0)</f>
        <v>0</v>
      </c>
      <c r="BG289" s="214">
        <f>IF(N289="zákl. přenesená",J289,0)</f>
        <v>0</v>
      </c>
      <c r="BH289" s="214">
        <f>IF(N289="sníž. přenesená",J289,0)</f>
        <v>0</v>
      </c>
      <c r="BI289" s="214">
        <f>IF(N289="nulová",J289,0)</f>
        <v>0</v>
      </c>
      <c r="BJ289" s="19" t="s">
        <v>85</v>
      </c>
      <c r="BK289" s="214">
        <f>ROUND(I289*H289,2)</f>
        <v>0</v>
      </c>
      <c r="BL289" s="19" t="s">
        <v>127</v>
      </c>
      <c r="BM289" s="213" t="s">
        <v>422</v>
      </c>
    </row>
    <row r="290" s="2" customFormat="1">
      <c r="A290" s="41"/>
      <c r="B290" s="42"/>
      <c r="C290" s="43"/>
      <c r="D290" s="215" t="s">
        <v>129</v>
      </c>
      <c r="E290" s="43"/>
      <c r="F290" s="216" t="s">
        <v>423</v>
      </c>
      <c r="G290" s="43"/>
      <c r="H290" s="43"/>
      <c r="I290" s="217"/>
      <c r="J290" s="43"/>
      <c r="K290" s="43"/>
      <c r="L290" s="47"/>
      <c r="M290" s="218"/>
      <c r="N290" s="219"/>
      <c r="O290" s="87"/>
      <c r="P290" s="87"/>
      <c r="Q290" s="87"/>
      <c r="R290" s="87"/>
      <c r="S290" s="87"/>
      <c r="T290" s="88"/>
      <c r="U290" s="41"/>
      <c r="V290" s="41"/>
      <c r="W290" s="41"/>
      <c r="X290" s="41"/>
      <c r="Y290" s="41"/>
      <c r="Z290" s="41"/>
      <c r="AA290" s="41"/>
      <c r="AB290" s="41"/>
      <c r="AC290" s="41"/>
      <c r="AD290" s="41"/>
      <c r="AE290" s="41"/>
      <c r="AT290" s="19" t="s">
        <v>129</v>
      </c>
      <c r="AU290" s="19" t="s">
        <v>87</v>
      </c>
    </row>
    <row r="291" s="2" customFormat="1">
      <c r="A291" s="41"/>
      <c r="B291" s="42"/>
      <c r="C291" s="43"/>
      <c r="D291" s="220" t="s">
        <v>131</v>
      </c>
      <c r="E291" s="43"/>
      <c r="F291" s="221" t="s">
        <v>424</v>
      </c>
      <c r="G291" s="43"/>
      <c r="H291" s="43"/>
      <c r="I291" s="217"/>
      <c r="J291" s="43"/>
      <c r="K291" s="43"/>
      <c r="L291" s="47"/>
      <c r="M291" s="218"/>
      <c r="N291" s="219"/>
      <c r="O291" s="87"/>
      <c r="P291" s="87"/>
      <c r="Q291" s="87"/>
      <c r="R291" s="87"/>
      <c r="S291" s="87"/>
      <c r="T291" s="88"/>
      <c r="U291" s="41"/>
      <c r="V291" s="41"/>
      <c r="W291" s="41"/>
      <c r="X291" s="41"/>
      <c r="Y291" s="41"/>
      <c r="Z291" s="41"/>
      <c r="AA291" s="41"/>
      <c r="AB291" s="41"/>
      <c r="AC291" s="41"/>
      <c r="AD291" s="41"/>
      <c r="AE291" s="41"/>
      <c r="AT291" s="19" t="s">
        <v>131</v>
      </c>
      <c r="AU291" s="19" t="s">
        <v>87</v>
      </c>
    </row>
    <row r="292" s="2" customFormat="1">
      <c r="A292" s="41"/>
      <c r="B292" s="42"/>
      <c r="C292" s="43"/>
      <c r="D292" s="215" t="s">
        <v>240</v>
      </c>
      <c r="E292" s="43"/>
      <c r="F292" s="264" t="s">
        <v>418</v>
      </c>
      <c r="G292" s="43"/>
      <c r="H292" s="43"/>
      <c r="I292" s="217"/>
      <c r="J292" s="43"/>
      <c r="K292" s="43"/>
      <c r="L292" s="47"/>
      <c r="M292" s="218"/>
      <c r="N292" s="219"/>
      <c r="O292" s="87"/>
      <c r="P292" s="87"/>
      <c r="Q292" s="87"/>
      <c r="R292" s="87"/>
      <c r="S292" s="87"/>
      <c r="T292" s="88"/>
      <c r="U292" s="41"/>
      <c r="V292" s="41"/>
      <c r="W292" s="41"/>
      <c r="X292" s="41"/>
      <c r="Y292" s="41"/>
      <c r="Z292" s="41"/>
      <c r="AA292" s="41"/>
      <c r="AB292" s="41"/>
      <c r="AC292" s="41"/>
      <c r="AD292" s="41"/>
      <c r="AE292" s="41"/>
      <c r="AT292" s="19" t="s">
        <v>240</v>
      </c>
      <c r="AU292" s="19" t="s">
        <v>87</v>
      </c>
    </row>
    <row r="293" s="12" customFormat="1" ht="25.92" customHeight="1">
      <c r="A293" s="12"/>
      <c r="B293" s="186"/>
      <c r="C293" s="187"/>
      <c r="D293" s="188" t="s">
        <v>79</v>
      </c>
      <c r="E293" s="189" t="s">
        <v>425</v>
      </c>
      <c r="F293" s="189" t="s">
        <v>426</v>
      </c>
      <c r="G293" s="187"/>
      <c r="H293" s="187"/>
      <c r="I293" s="190"/>
      <c r="J293" s="191">
        <f>BK293</f>
        <v>0</v>
      </c>
      <c r="K293" s="187"/>
      <c r="L293" s="192"/>
      <c r="M293" s="193"/>
      <c r="N293" s="194"/>
      <c r="O293" s="194"/>
      <c r="P293" s="195">
        <f>P294+P301+P311+P315</f>
        <v>0</v>
      </c>
      <c r="Q293" s="194"/>
      <c r="R293" s="195">
        <f>R294+R301+R311+R315</f>
        <v>0</v>
      </c>
      <c r="S293" s="194"/>
      <c r="T293" s="196">
        <f>T294+T301+T311+T315</f>
        <v>0</v>
      </c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R293" s="197" t="s">
        <v>159</v>
      </c>
      <c r="AT293" s="198" t="s">
        <v>79</v>
      </c>
      <c r="AU293" s="198" t="s">
        <v>80</v>
      </c>
      <c r="AY293" s="197" t="s">
        <v>120</v>
      </c>
      <c r="BK293" s="199">
        <f>BK294+BK301+BK311+BK315</f>
        <v>0</v>
      </c>
    </row>
    <row r="294" s="12" customFormat="1" ht="22.8" customHeight="1">
      <c r="A294" s="12"/>
      <c r="B294" s="186"/>
      <c r="C294" s="187"/>
      <c r="D294" s="188" t="s">
        <v>79</v>
      </c>
      <c r="E294" s="200" t="s">
        <v>427</v>
      </c>
      <c r="F294" s="200" t="s">
        <v>428</v>
      </c>
      <c r="G294" s="187"/>
      <c r="H294" s="187"/>
      <c r="I294" s="190"/>
      <c r="J294" s="201">
        <f>BK294</f>
        <v>0</v>
      </c>
      <c r="K294" s="187"/>
      <c r="L294" s="192"/>
      <c r="M294" s="193"/>
      <c r="N294" s="194"/>
      <c r="O294" s="194"/>
      <c r="P294" s="195">
        <f>SUM(P295:P300)</f>
        <v>0</v>
      </c>
      <c r="Q294" s="194"/>
      <c r="R294" s="195">
        <f>SUM(R295:R300)</f>
        <v>0</v>
      </c>
      <c r="S294" s="194"/>
      <c r="T294" s="196">
        <f>SUM(T295:T300)</f>
        <v>0</v>
      </c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R294" s="197" t="s">
        <v>159</v>
      </c>
      <c r="AT294" s="198" t="s">
        <v>79</v>
      </c>
      <c r="AU294" s="198" t="s">
        <v>85</v>
      </c>
      <c r="AY294" s="197" t="s">
        <v>120</v>
      </c>
      <c r="BK294" s="199">
        <f>SUM(BK295:BK300)</f>
        <v>0</v>
      </c>
    </row>
    <row r="295" s="2" customFormat="1" ht="16.5" customHeight="1">
      <c r="A295" s="41"/>
      <c r="B295" s="42"/>
      <c r="C295" s="202" t="s">
        <v>429</v>
      </c>
      <c r="D295" s="202" t="s">
        <v>122</v>
      </c>
      <c r="E295" s="203" t="s">
        <v>430</v>
      </c>
      <c r="F295" s="204" t="s">
        <v>431</v>
      </c>
      <c r="G295" s="205" t="s">
        <v>432</v>
      </c>
      <c r="H295" s="206">
        <v>1</v>
      </c>
      <c r="I295" s="207"/>
      <c r="J295" s="208">
        <f>ROUND(I295*H295,2)</f>
        <v>0</v>
      </c>
      <c r="K295" s="204" t="s">
        <v>126</v>
      </c>
      <c r="L295" s="47"/>
      <c r="M295" s="209" t="s">
        <v>41</v>
      </c>
      <c r="N295" s="210" t="s">
        <v>51</v>
      </c>
      <c r="O295" s="87"/>
      <c r="P295" s="211">
        <f>O295*H295</f>
        <v>0</v>
      </c>
      <c r="Q295" s="211">
        <v>0</v>
      </c>
      <c r="R295" s="211">
        <f>Q295*H295</f>
        <v>0</v>
      </c>
      <c r="S295" s="211">
        <v>0</v>
      </c>
      <c r="T295" s="212">
        <f>S295*H295</f>
        <v>0</v>
      </c>
      <c r="U295" s="41"/>
      <c r="V295" s="41"/>
      <c r="W295" s="41"/>
      <c r="X295" s="41"/>
      <c r="Y295" s="41"/>
      <c r="Z295" s="41"/>
      <c r="AA295" s="41"/>
      <c r="AB295" s="41"/>
      <c r="AC295" s="41"/>
      <c r="AD295" s="41"/>
      <c r="AE295" s="41"/>
      <c r="AR295" s="213" t="s">
        <v>433</v>
      </c>
      <c r="AT295" s="213" t="s">
        <v>122</v>
      </c>
      <c r="AU295" s="213" t="s">
        <v>87</v>
      </c>
      <c r="AY295" s="19" t="s">
        <v>120</v>
      </c>
      <c r="BE295" s="214">
        <f>IF(N295="základní",J295,0)</f>
        <v>0</v>
      </c>
      <c r="BF295" s="214">
        <f>IF(N295="snížená",J295,0)</f>
        <v>0</v>
      </c>
      <c r="BG295" s="214">
        <f>IF(N295="zákl. přenesená",J295,0)</f>
        <v>0</v>
      </c>
      <c r="BH295" s="214">
        <f>IF(N295="sníž. přenesená",J295,0)</f>
        <v>0</v>
      </c>
      <c r="BI295" s="214">
        <f>IF(N295="nulová",J295,0)</f>
        <v>0</v>
      </c>
      <c r="BJ295" s="19" t="s">
        <v>85</v>
      </c>
      <c r="BK295" s="214">
        <f>ROUND(I295*H295,2)</f>
        <v>0</v>
      </c>
      <c r="BL295" s="19" t="s">
        <v>433</v>
      </c>
      <c r="BM295" s="213" t="s">
        <v>434</v>
      </c>
    </row>
    <row r="296" s="2" customFormat="1">
      <c r="A296" s="41"/>
      <c r="B296" s="42"/>
      <c r="C296" s="43"/>
      <c r="D296" s="215" t="s">
        <v>129</v>
      </c>
      <c r="E296" s="43"/>
      <c r="F296" s="216" t="s">
        <v>431</v>
      </c>
      <c r="G296" s="43"/>
      <c r="H296" s="43"/>
      <c r="I296" s="217"/>
      <c r="J296" s="43"/>
      <c r="K296" s="43"/>
      <c r="L296" s="47"/>
      <c r="M296" s="218"/>
      <c r="N296" s="219"/>
      <c r="O296" s="87"/>
      <c r="P296" s="87"/>
      <c r="Q296" s="87"/>
      <c r="R296" s="87"/>
      <c r="S296" s="87"/>
      <c r="T296" s="88"/>
      <c r="U296" s="41"/>
      <c r="V296" s="41"/>
      <c r="W296" s="41"/>
      <c r="X296" s="41"/>
      <c r="Y296" s="41"/>
      <c r="Z296" s="41"/>
      <c r="AA296" s="41"/>
      <c r="AB296" s="41"/>
      <c r="AC296" s="41"/>
      <c r="AD296" s="41"/>
      <c r="AE296" s="41"/>
      <c r="AT296" s="19" t="s">
        <v>129</v>
      </c>
      <c r="AU296" s="19" t="s">
        <v>87</v>
      </c>
    </row>
    <row r="297" s="2" customFormat="1">
      <c r="A297" s="41"/>
      <c r="B297" s="42"/>
      <c r="C297" s="43"/>
      <c r="D297" s="220" t="s">
        <v>131</v>
      </c>
      <c r="E297" s="43"/>
      <c r="F297" s="221" t="s">
        <v>435</v>
      </c>
      <c r="G297" s="43"/>
      <c r="H297" s="43"/>
      <c r="I297" s="217"/>
      <c r="J297" s="43"/>
      <c r="K297" s="43"/>
      <c r="L297" s="47"/>
      <c r="M297" s="218"/>
      <c r="N297" s="219"/>
      <c r="O297" s="87"/>
      <c r="P297" s="87"/>
      <c r="Q297" s="87"/>
      <c r="R297" s="87"/>
      <c r="S297" s="87"/>
      <c r="T297" s="88"/>
      <c r="U297" s="41"/>
      <c r="V297" s="41"/>
      <c r="W297" s="41"/>
      <c r="X297" s="41"/>
      <c r="Y297" s="41"/>
      <c r="Z297" s="41"/>
      <c r="AA297" s="41"/>
      <c r="AB297" s="41"/>
      <c r="AC297" s="41"/>
      <c r="AD297" s="41"/>
      <c r="AE297" s="41"/>
      <c r="AT297" s="19" t="s">
        <v>131</v>
      </c>
      <c r="AU297" s="19" t="s">
        <v>87</v>
      </c>
    </row>
    <row r="298" s="2" customFormat="1" ht="24.15" customHeight="1">
      <c r="A298" s="41"/>
      <c r="B298" s="42"/>
      <c r="C298" s="202" t="s">
        <v>436</v>
      </c>
      <c r="D298" s="202" t="s">
        <v>122</v>
      </c>
      <c r="E298" s="203" t="s">
        <v>437</v>
      </c>
      <c r="F298" s="204" t="s">
        <v>438</v>
      </c>
      <c r="G298" s="205" t="s">
        <v>432</v>
      </c>
      <c r="H298" s="206">
        <v>1</v>
      </c>
      <c r="I298" s="207"/>
      <c r="J298" s="208">
        <f>ROUND(I298*H298,2)</f>
        <v>0</v>
      </c>
      <c r="K298" s="204" t="s">
        <v>126</v>
      </c>
      <c r="L298" s="47"/>
      <c r="M298" s="209" t="s">
        <v>41</v>
      </c>
      <c r="N298" s="210" t="s">
        <v>51</v>
      </c>
      <c r="O298" s="87"/>
      <c r="P298" s="211">
        <f>O298*H298</f>
        <v>0</v>
      </c>
      <c r="Q298" s="211">
        <v>0</v>
      </c>
      <c r="R298" s="211">
        <f>Q298*H298</f>
        <v>0</v>
      </c>
      <c r="S298" s="211">
        <v>0</v>
      </c>
      <c r="T298" s="212">
        <f>S298*H298</f>
        <v>0</v>
      </c>
      <c r="U298" s="41"/>
      <c r="V298" s="41"/>
      <c r="W298" s="41"/>
      <c r="X298" s="41"/>
      <c r="Y298" s="41"/>
      <c r="Z298" s="41"/>
      <c r="AA298" s="41"/>
      <c r="AB298" s="41"/>
      <c r="AC298" s="41"/>
      <c r="AD298" s="41"/>
      <c r="AE298" s="41"/>
      <c r="AR298" s="213" t="s">
        <v>433</v>
      </c>
      <c r="AT298" s="213" t="s">
        <v>122</v>
      </c>
      <c r="AU298" s="213" t="s">
        <v>87</v>
      </c>
      <c r="AY298" s="19" t="s">
        <v>120</v>
      </c>
      <c r="BE298" s="214">
        <f>IF(N298="základní",J298,0)</f>
        <v>0</v>
      </c>
      <c r="BF298" s="214">
        <f>IF(N298="snížená",J298,0)</f>
        <v>0</v>
      </c>
      <c r="BG298" s="214">
        <f>IF(N298="zákl. přenesená",J298,0)</f>
        <v>0</v>
      </c>
      <c r="BH298" s="214">
        <f>IF(N298="sníž. přenesená",J298,0)</f>
        <v>0</v>
      </c>
      <c r="BI298" s="214">
        <f>IF(N298="nulová",J298,0)</f>
        <v>0</v>
      </c>
      <c r="BJ298" s="19" t="s">
        <v>85</v>
      </c>
      <c r="BK298" s="214">
        <f>ROUND(I298*H298,2)</f>
        <v>0</v>
      </c>
      <c r="BL298" s="19" t="s">
        <v>433</v>
      </c>
      <c r="BM298" s="213" t="s">
        <v>439</v>
      </c>
    </row>
    <row r="299" s="2" customFormat="1">
      <c r="A299" s="41"/>
      <c r="B299" s="42"/>
      <c r="C299" s="43"/>
      <c r="D299" s="215" t="s">
        <v>129</v>
      </c>
      <c r="E299" s="43"/>
      <c r="F299" s="216" t="s">
        <v>438</v>
      </c>
      <c r="G299" s="43"/>
      <c r="H299" s="43"/>
      <c r="I299" s="217"/>
      <c r="J299" s="43"/>
      <c r="K299" s="43"/>
      <c r="L299" s="47"/>
      <c r="M299" s="218"/>
      <c r="N299" s="219"/>
      <c r="O299" s="87"/>
      <c r="P299" s="87"/>
      <c r="Q299" s="87"/>
      <c r="R299" s="87"/>
      <c r="S299" s="87"/>
      <c r="T299" s="88"/>
      <c r="U299" s="41"/>
      <c r="V299" s="41"/>
      <c r="W299" s="41"/>
      <c r="X299" s="41"/>
      <c r="Y299" s="41"/>
      <c r="Z299" s="41"/>
      <c r="AA299" s="41"/>
      <c r="AB299" s="41"/>
      <c r="AC299" s="41"/>
      <c r="AD299" s="41"/>
      <c r="AE299" s="41"/>
      <c r="AT299" s="19" t="s">
        <v>129</v>
      </c>
      <c r="AU299" s="19" t="s">
        <v>87</v>
      </c>
    </row>
    <row r="300" s="2" customFormat="1">
      <c r="A300" s="41"/>
      <c r="B300" s="42"/>
      <c r="C300" s="43"/>
      <c r="D300" s="220" t="s">
        <v>131</v>
      </c>
      <c r="E300" s="43"/>
      <c r="F300" s="221" t="s">
        <v>440</v>
      </c>
      <c r="G300" s="43"/>
      <c r="H300" s="43"/>
      <c r="I300" s="217"/>
      <c r="J300" s="43"/>
      <c r="K300" s="43"/>
      <c r="L300" s="47"/>
      <c r="M300" s="218"/>
      <c r="N300" s="219"/>
      <c r="O300" s="87"/>
      <c r="P300" s="87"/>
      <c r="Q300" s="87"/>
      <c r="R300" s="87"/>
      <c r="S300" s="87"/>
      <c r="T300" s="88"/>
      <c r="U300" s="41"/>
      <c r="V300" s="41"/>
      <c r="W300" s="41"/>
      <c r="X300" s="41"/>
      <c r="Y300" s="41"/>
      <c r="Z300" s="41"/>
      <c r="AA300" s="41"/>
      <c r="AB300" s="41"/>
      <c r="AC300" s="41"/>
      <c r="AD300" s="41"/>
      <c r="AE300" s="41"/>
      <c r="AT300" s="19" t="s">
        <v>131</v>
      </c>
      <c r="AU300" s="19" t="s">
        <v>87</v>
      </c>
    </row>
    <row r="301" s="12" customFormat="1" ht="22.8" customHeight="1">
      <c r="A301" s="12"/>
      <c r="B301" s="186"/>
      <c r="C301" s="187"/>
      <c r="D301" s="188" t="s">
        <v>79</v>
      </c>
      <c r="E301" s="200" t="s">
        <v>441</v>
      </c>
      <c r="F301" s="200" t="s">
        <v>442</v>
      </c>
      <c r="G301" s="187"/>
      <c r="H301" s="187"/>
      <c r="I301" s="190"/>
      <c r="J301" s="201">
        <f>BK301</f>
        <v>0</v>
      </c>
      <c r="K301" s="187"/>
      <c r="L301" s="192"/>
      <c r="M301" s="193"/>
      <c r="N301" s="194"/>
      <c r="O301" s="194"/>
      <c r="P301" s="195">
        <f>SUM(P302:P310)</f>
        <v>0</v>
      </c>
      <c r="Q301" s="194"/>
      <c r="R301" s="195">
        <f>SUM(R302:R310)</f>
        <v>0</v>
      </c>
      <c r="S301" s="194"/>
      <c r="T301" s="196">
        <f>SUM(T302:T310)</f>
        <v>0</v>
      </c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R301" s="197" t="s">
        <v>159</v>
      </c>
      <c r="AT301" s="198" t="s">
        <v>79</v>
      </c>
      <c r="AU301" s="198" t="s">
        <v>85</v>
      </c>
      <c r="AY301" s="197" t="s">
        <v>120</v>
      </c>
      <c r="BK301" s="199">
        <f>SUM(BK302:BK310)</f>
        <v>0</v>
      </c>
    </row>
    <row r="302" s="2" customFormat="1" ht="16.5" customHeight="1">
      <c r="A302" s="41"/>
      <c r="B302" s="42"/>
      <c r="C302" s="202" t="s">
        <v>443</v>
      </c>
      <c r="D302" s="202" t="s">
        <v>122</v>
      </c>
      <c r="E302" s="203" t="s">
        <v>444</v>
      </c>
      <c r="F302" s="204" t="s">
        <v>445</v>
      </c>
      <c r="G302" s="205" t="s">
        <v>432</v>
      </c>
      <c r="H302" s="206">
        <v>1</v>
      </c>
      <c r="I302" s="207"/>
      <c r="J302" s="208">
        <f>ROUND(I302*H302,2)</f>
        <v>0</v>
      </c>
      <c r="K302" s="204" t="s">
        <v>126</v>
      </c>
      <c r="L302" s="47"/>
      <c r="M302" s="209" t="s">
        <v>41</v>
      </c>
      <c r="N302" s="210" t="s">
        <v>51</v>
      </c>
      <c r="O302" s="87"/>
      <c r="P302" s="211">
        <f>O302*H302</f>
        <v>0</v>
      </c>
      <c r="Q302" s="211">
        <v>0</v>
      </c>
      <c r="R302" s="211">
        <f>Q302*H302</f>
        <v>0</v>
      </c>
      <c r="S302" s="211">
        <v>0</v>
      </c>
      <c r="T302" s="212">
        <f>S302*H302</f>
        <v>0</v>
      </c>
      <c r="U302" s="41"/>
      <c r="V302" s="41"/>
      <c r="W302" s="41"/>
      <c r="X302" s="41"/>
      <c r="Y302" s="41"/>
      <c r="Z302" s="41"/>
      <c r="AA302" s="41"/>
      <c r="AB302" s="41"/>
      <c r="AC302" s="41"/>
      <c r="AD302" s="41"/>
      <c r="AE302" s="41"/>
      <c r="AR302" s="213" t="s">
        <v>433</v>
      </c>
      <c r="AT302" s="213" t="s">
        <v>122</v>
      </c>
      <c r="AU302" s="213" t="s">
        <v>87</v>
      </c>
      <c r="AY302" s="19" t="s">
        <v>120</v>
      </c>
      <c r="BE302" s="214">
        <f>IF(N302="základní",J302,0)</f>
        <v>0</v>
      </c>
      <c r="BF302" s="214">
        <f>IF(N302="snížená",J302,0)</f>
        <v>0</v>
      </c>
      <c r="BG302" s="214">
        <f>IF(N302="zákl. přenesená",J302,0)</f>
        <v>0</v>
      </c>
      <c r="BH302" s="214">
        <f>IF(N302="sníž. přenesená",J302,0)</f>
        <v>0</v>
      </c>
      <c r="BI302" s="214">
        <f>IF(N302="nulová",J302,0)</f>
        <v>0</v>
      </c>
      <c r="BJ302" s="19" t="s">
        <v>85</v>
      </c>
      <c r="BK302" s="214">
        <f>ROUND(I302*H302,2)</f>
        <v>0</v>
      </c>
      <c r="BL302" s="19" t="s">
        <v>433</v>
      </c>
      <c r="BM302" s="213" t="s">
        <v>446</v>
      </c>
    </row>
    <row r="303" s="2" customFormat="1">
      <c r="A303" s="41"/>
      <c r="B303" s="42"/>
      <c r="C303" s="43"/>
      <c r="D303" s="215" t="s">
        <v>129</v>
      </c>
      <c r="E303" s="43"/>
      <c r="F303" s="216" t="s">
        <v>447</v>
      </c>
      <c r="G303" s="43"/>
      <c r="H303" s="43"/>
      <c r="I303" s="217"/>
      <c r="J303" s="43"/>
      <c r="K303" s="43"/>
      <c r="L303" s="47"/>
      <c r="M303" s="218"/>
      <c r="N303" s="219"/>
      <c r="O303" s="87"/>
      <c r="P303" s="87"/>
      <c r="Q303" s="87"/>
      <c r="R303" s="87"/>
      <c r="S303" s="87"/>
      <c r="T303" s="88"/>
      <c r="U303" s="41"/>
      <c r="V303" s="41"/>
      <c r="W303" s="41"/>
      <c r="X303" s="41"/>
      <c r="Y303" s="41"/>
      <c r="Z303" s="41"/>
      <c r="AA303" s="41"/>
      <c r="AB303" s="41"/>
      <c r="AC303" s="41"/>
      <c r="AD303" s="41"/>
      <c r="AE303" s="41"/>
      <c r="AT303" s="19" t="s">
        <v>129</v>
      </c>
      <c r="AU303" s="19" t="s">
        <v>87</v>
      </c>
    </row>
    <row r="304" s="2" customFormat="1">
      <c r="A304" s="41"/>
      <c r="B304" s="42"/>
      <c r="C304" s="43"/>
      <c r="D304" s="220" t="s">
        <v>131</v>
      </c>
      <c r="E304" s="43"/>
      <c r="F304" s="221" t="s">
        <v>448</v>
      </c>
      <c r="G304" s="43"/>
      <c r="H304" s="43"/>
      <c r="I304" s="217"/>
      <c r="J304" s="43"/>
      <c r="K304" s="43"/>
      <c r="L304" s="47"/>
      <c r="M304" s="218"/>
      <c r="N304" s="219"/>
      <c r="O304" s="87"/>
      <c r="P304" s="87"/>
      <c r="Q304" s="87"/>
      <c r="R304" s="87"/>
      <c r="S304" s="87"/>
      <c r="T304" s="88"/>
      <c r="U304" s="41"/>
      <c r="V304" s="41"/>
      <c r="W304" s="41"/>
      <c r="X304" s="41"/>
      <c r="Y304" s="41"/>
      <c r="Z304" s="41"/>
      <c r="AA304" s="41"/>
      <c r="AB304" s="41"/>
      <c r="AC304" s="41"/>
      <c r="AD304" s="41"/>
      <c r="AE304" s="41"/>
      <c r="AT304" s="19" t="s">
        <v>131</v>
      </c>
      <c r="AU304" s="19" t="s">
        <v>87</v>
      </c>
    </row>
    <row r="305" s="2" customFormat="1" ht="16.5" customHeight="1">
      <c r="A305" s="41"/>
      <c r="B305" s="42"/>
      <c r="C305" s="202" t="s">
        <v>449</v>
      </c>
      <c r="D305" s="202" t="s">
        <v>122</v>
      </c>
      <c r="E305" s="203" t="s">
        <v>450</v>
      </c>
      <c r="F305" s="204" t="s">
        <v>451</v>
      </c>
      <c r="G305" s="205" t="s">
        <v>432</v>
      </c>
      <c r="H305" s="206">
        <v>1</v>
      </c>
      <c r="I305" s="207"/>
      <c r="J305" s="208">
        <f>ROUND(I305*H305,2)</f>
        <v>0</v>
      </c>
      <c r="K305" s="204" t="s">
        <v>126</v>
      </c>
      <c r="L305" s="47"/>
      <c r="M305" s="209" t="s">
        <v>41</v>
      </c>
      <c r="N305" s="210" t="s">
        <v>51</v>
      </c>
      <c r="O305" s="87"/>
      <c r="P305" s="211">
        <f>O305*H305</f>
        <v>0</v>
      </c>
      <c r="Q305" s="211">
        <v>0</v>
      </c>
      <c r="R305" s="211">
        <f>Q305*H305</f>
        <v>0</v>
      </c>
      <c r="S305" s="211">
        <v>0</v>
      </c>
      <c r="T305" s="212">
        <f>S305*H305</f>
        <v>0</v>
      </c>
      <c r="U305" s="41"/>
      <c r="V305" s="41"/>
      <c r="W305" s="41"/>
      <c r="X305" s="41"/>
      <c r="Y305" s="41"/>
      <c r="Z305" s="41"/>
      <c r="AA305" s="41"/>
      <c r="AB305" s="41"/>
      <c r="AC305" s="41"/>
      <c r="AD305" s="41"/>
      <c r="AE305" s="41"/>
      <c r="AR305" s="213" t="s">
        <v>433</v>
      </c>
      <c r="AT305" s="213" t="s">
        <v>122</v>
      </c>
      <c r="AU305" s="213" t="s">
        <v>87</v>
      </c>
      <c r="AY305" s="19" t="s">
        <v>120</v>
      </c>
      <c r="BE305" s="214">
        <f>IF(N305="základní",J305,0)</f>
        <v>0</v>
      </c>
      <c r="BF305" s="214">
        <f>IF(N305="snížená",J305,0)</f>
        <v>0</v>
      </c>
      <c r="BG305" s="214">
        <f>IF(N305="zákl. přenesená",J305,0)</f>
        <v>0</v>
      </c>
      <c r="BH305" s="214">
        <f>IF(N305="sníž. přenesená",J305,0)</f>
        <v>0</v>
      </c>
      <c r="BI305" s="214">
        <f>IF(N305="nulová",J305,0)</f>
        <v>0</v>
      </c>
      <c r="BJ305" s="19" t="s">
        <v>85</v>
      </c>
      <c r="BK305" s="214">
        <f>ROUND(I305*H305,2)</f>
        <v>0</v>
      </c>
      <c r="BL305" s="19" t="s">
        <v>433</v>
      </c>
      <c r="BM305" s="213" t="s">
        <v>452</v>
      </c>
    </row>
    <row r="306" s="2" customFormat="1">
      <c r="A306" s="41"/>
      <c r="B306" s="42"/>
      <c r="C306" s="43"/>
      <c r="D306" s="215" t="s">
        <v>129</v>
      </c>
      <c r="E306" s="43"/>
      <c r="F306" s="216" t="s">
        <v>451</v>
      </c>
      <c r="G306" s="43"/>
      <c r="H306" s="43"/>
      <c r="I306" s="217"/>
      <c r="J306" s="43"/>
      <c r="K306" s="43"/>
      <c r="L306" s="47"/>
      <c r="M306" s="218"/>
      <c r="N306" s="219"/>
      <c r="O306" s="87"/>
      <c r="P306" s="87"/>
      <c r="Q306" s="87"/>
      <c r="R306" s="87"/>
      <c r="S306" s="87"/>
      <c r="T306" s="88"/>
      <c r="U306" s="41"/>
      <c r="V306" s="41"/>
      <c r="W306" s="41"/>
      <c r="X306" s="41"/>
      <c r="Y306" s="41"/>
      <c r="Z306" s="41"/>
      <c r="AA306" s="41"/>
      <c r="AB306" s="41"/>
      <c r="AC306" s="41"/>
      <c r="AD306" s="41"/>
      <c r="AE306" s="41"/>
      <c r="AT306" s="19" t="s">
        <v>129</v>
      </c>
      <c r="AU306" s="19" t="s">
        <v>87</v>
      </c>
    </row>
    <row r="307" s="2" customFormat="1">
      <c r="A307" s="41"/>
      <c r="B307" s="42"/>
      <c r="C307" s="43"/>
      <c r="D307" s="220" t="s">
        <v>131</v>
      </c>
      <c r="E307" s="43"/>
      <c r="F307" s="221" t="s">
        <v>453</v>
      </c>
      <c r="G307" s="43"/>
      <c r="H307" s="43"/>
      <c r="I307" s="217"/>
      <c r="J307" s="43"/>
      <c r="K307" s="43"/>
      <c r="L307" s="47"/>
      <c r="M307" s="218"/>
      <c r="N307" s="219"/>
      <c r="O307" s="87"/>
      <c r="P307" s="87"/>
      <c r="Q307" s="87"/>
      <c r="R307" s="87"/>
      <c r="S307" s="87"/>
      <c r="T307" s="88"/>
      <c r="U307" s="41"/>
      <c r="V307" s="41"/>
      <c r="W307" s="41"/>
      <c r="X307" s="41"/>
      <c r="Y307" s="41"/>
      <c r="Z307" s="41"/>
      <c r="AA307" s="41"/>
      <c r="AB307" s="41"/>
      <c r="AC307" s="41"/>
      <c r="AD307" s="41"/>
      <c r="AE307" s="41"/>
      <c r="AT307" s="19" t="s">
        <v>131</v>
      </c>
      <c r="AU307" s="19" t="s">
        <v>87</v>
      </c>
    </row>
    <row r="308" s="2" customFormat="1" ht="16.5" customHeight="1">
      <c r="A308" s="41"/>
      <c r="B308" s="42"/>
      <c r="C308" s="202" t="s">
        <v>454</v>
      </c>
      <c r="D308" s="202" t="s">
        <v>122</v>
      </c>
      <c r="E308" s="203" t="s">
        <v>455</v>
      </c>
      <c r="F308" s="204" t="s">
        <v>456</v>
      </c>
      <c r="G308" s="205" t="s">
        <v>432</v>
      </c>
      <c r="H308" s="206">
        <v>1</v>
      </c>
      <c r="I308" s="207"/>
      <c r="J308" s="208">
        <f>ROUND(I308*H308,2)</f>
        <v>0</v>
      </c>
      <c r="K308" s="204" t="s">
        <v>126</v>
      </c>
      <c r="L308" s="47"/>
      <c r="M308" s="209" t="s">
        <v>41</v>
      </c>
      <c r="N308" s="210" t="s">
        <v>51</v>
      </c>
      <c r="O308" s="87"/>
      <c r="P308" s="211">
        <f>O308*H308</f>
        <v>0</v>
      </c>
      <c r="Q308" s="211">
        <v>0</v>
      </c>
      <c r="R308" s="211">
        <f>Q308*H308</f>
        <v>0</v>
      </c>
      <c r="S308" s="211">
        <v>0</v>
      </c>
      <c r="T308" s="212">
        <f>S308*H308</f>
        <v>0</v>
      </c>
      <c r="U308" s="41"/>
      <c r="V308" s="41"/>
      <c r="W308" s="41"/>
      <c r="X308" s="41"/>
      <c r="Y308" s="41"/>
      <c r="Z308" s="41"/>
      <c r="AA308" s="41"/>
      <c r="AB308" s="41"/>
      <c r="AC308" s="41"/>
      <c r="AD308" s="41"/>
      <c r="AE308" s="41"/>
      <c r="AR308" s="213" t="s">
        <v>433</v>
      </c>
      <c r="AT308" s="213" t="s">
        <v>122</v>
      </c>
      <c r="AU308" s="213" t="s">
        <v>87</v>
      </c>
      <c r="AY308" s="19" t="s">
        <v>120</v>
      </c>
      <c r="BE308" s="214">
        <f>IF(N308="základní",J308,0)</f>
        <v>0</v>
      </c>
      <c r="BF308" s="214">
        <f>IF(N308="snížená",J308,0)</f>
        <v>0</v>
      </c>
      <c r="BG308" s="214">
        <f>IF(N308="zákl. přenesená",J308,0)</f>
        <v>0</v>
      </c>
      <c r="BH308" s="214">
        <f>IF(N308="sníž. přenesená",J308,0)</f>
        <v>0</v>
      </c>
      <c r="BI308" s="214">
        <f>IF(N308="nulová",J308,0)</f>
        <v>0</v>
      </c>
      <c r="BJ308" s="19" t="s">
        <v>85</v>
      </c>
      <c r="BK308" s="214">
        <f>ROUND(I308*H308,2)</f>
        <v>0</v>
      </c>
      <c r="BL308" s="19" t="s">
        <v>433</v>
      </c>
      <c r="BM308" s="213" t="s">
        <v>457</v>
      </c>
    </row>
    <row r="309" s="2" customFormat="1">
      <c r="A309" s="41"/>
      <c r="B309" s="42"/>
      <c r="C309" s="43"/>
      <c r="D309" s="215" t="s">
        <v>129</v>
      </c>
      <c r="E309" s="43"/>
      <c r="F309" s="216" t="s">
        <v>456</v>
      </c>
      <c r="G309" s="43"/>
      <c r="H309" s="43"/>
      <c r="I309" s="217"/>
      <c r="J309" s="43"/>
      <c r="K309" s="43"/>
      <c r="L309" s="47"/>
      <c r="M309" s="218"/>
      <c r="N309" s="219"/>
      <c r="O309" s="87"/>
      <c r="P309" s="87"/>
      <c r="Q309" s="87"/>
      <c r="R309" s="87"/>
      <c r="S309" s="87"/>
      <c r="T309" s="88"/>
      <c r="U309" s="41"/>
      <c r="V309" s="41"/>
      <c r="W309" s="41"/>
      <c r="X309" s="41"/>
      <c r="Y309" s="41"/>
      <c r="Z309" s="41"/>
      <c r="AA309" s="41"/>
      <c r="AB309" s="41"/>
      <c r="AC309" s="41"/>
      <c r="AD309" s="41"/>
      <c r="AE309" s="41"/>
      <c r="AT309" s="19" t="s">
        <v>129</v>
      </c>
      <c r="AU309" s="19" t="s">
        <v>87</v>
      </c>
    </row>
    <row r="310" s="2" customFormat="1">
      <c r="A310" s="41"/>
      <c r="B310" s="42"/>
      <c r="C310" s="43"/>
      <c r="D310" s="220" t="s">
        <v>131</v>
      </c>
      <c r="E310" s="43"/>
      <c r="F310" s="221" t="s">
        <v>458</v>
      </c>
      <c r="G310" s="43"/>
      <c r="H310" s="43"/>
      <c r="I310" s="217"/>
      <c r="J310" s="43"/>
      <c r="K310" s="43"/>
      <c r="L310" s="47"/>
      <c r="M310" s="218"/>
      <c r="N310" s="219"/>
      <c r="O310" s="87"/>
      <c r="P310" s="87"/>
      <c r="Q310" s="87"/>
      <c r="R310" s="87"/>
      <c r="S310" s="87"/>
      <c r="T310" s="88"/>
      <c r="U310" s="41"/>
      <c r="V310" s="41"/>
      <c r="W310" s="41"/>
      <c r="X310" s="41"/>
      <c r="Y310" s="41"/>
      <c r="Z310" s="41"/>
      <c r="AA310" s="41"/>
      <c r="AB310" s="41"/>
      <c r="AC310" s="41"/>
      <c r="AD310" s="41"/>
      <c r="AE310" s="41"/>
      <c r="AT310" s="19" t="s">
        <v>131</v>
      </c>
      <c r="AU310" s="19" t="s">
        <v>87</v>
      </c>
    </row>
    <row r="311" s="12" customFormat="1" ht="22.8" customHeight="1">
      <c r="A311" s="12"/>
      <c r="B311" s="186"/>
      <c r="C311" s="187"/>
      <c r="D311" s="188" t="s">
        <v>79</v>
      </c>
      <c r="E311" s="200" t="s">
        <v>459</v>
      </c>
      <c r="F311" s="200" t="s">
        <v>460</v>
      </c>
      <c r="G311" s="187"/>
      <c r="H311" s="187"/>
      <c r="I311" s="190"/>
      <c r="J311" s="201">
        <f>BK311</f>
        <v>0</v>
      </c>
      <c r="K311" s="187"/>
      <c r="L311" s="192"/>
      <c r="M311" s="193"/>
      <c r="N311" s="194"/>
      <c r="O311" s="194"/>
      <c r="P311" s="195">
        <f>SUM(P312:P314)</f>
        <v>0</v>
      </c>
      <c r="Q311" s="194"/>
      <c r="R311" s="195">
        <f>SUM(R312:R314)</f>
        <v>0</v>
      </c>
      <c r="S311" s="194"/>
      <c r="T311" s="196">
        <f>SUM(T312:T314)</f>
        <v>0</v>
      </c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R311" s="197" t="s">
        <v>159</v>
      </c>
      <c r="AT311" s="198" t="s">
        <v>79</v>
      </c>
      <c r="AU311" s="198" t="s">
        <v>85</v>
      </c>
      <c r="AY311" s="197" t="s">
        <v>120</v>
      </c>
      <c r="BK311" s="199">
        <f>SUM(BK312:BK314)</f>
        <v>0</v>
      </c>
    </row>
    <row r="312" s="2" customFormat="1" ht="16.5" customHeight="1">
      <c r="A312" s="41"/>
      <c r="B312" s="42"/>
      <c r="C312" s="202" t="s">
        <v>461</v>
      </c>
      <c r="D312" s="202" t="s">
        <v>122</v>
      </c>
      <c r="E312" s="203" t="s">
        <v>462</v>
      </c>
      <c r="F312" s="204" t="s">
        <v>463</v>
      </c>
      <c r="G312" s="205" t="s">
        <v>432</v>
      </c>
      <c r="H312" s="206">
        <v>1</v>
      </c>
      <c r="I312" s="207"/>
      <c r="J312" s="208">
        <f>ROUND(I312*H312,2)</f>
        <v>0</v>
      </c>
      <c r="K312" s="204" t="s">
        <v>126</v>
      </c>
      <c r="L312" s="47"/>
      <c r="M312" s="209" t="s">
        <v>41</v>
      </c>
      <c r="N312" s="210" t="s">
        <v>51</v>
      </c>
      <c r="O312" s="87"/>
      <c r="P312" s="211">
        <f>O312*H312</f>
        <v>0</v>
      </c>
      <c r="Q312" s="211">
        <v>0</v>
      </c>
      <c r="R312" s="211">
        <f>Q312*H312</f>
        <v>0</v>
      </c>
      <c r="S312" s="211">
        <v>0</v>
      </c>
      <c r="T312" s="212">
        <f>S312*H312</f>
        <v>0</v>
      </c>
      <c r="U312" s="41"/>
      <c r="V312" s="41"/>
      <c r="W312" s="41"/>
      <c r="X312" s="41"/>
      <c r="Y312" s="41"/>
      <c r="Z312" s="41"/>
      <c r="AA312" s="41"/>
      <c r="AB312" s="41"/>
      <c r="AC312" s="41"/>
      <c r="AD312" s="41"/>
      <c r="AE312" s="41"/>
      <c r="AR312" s="213" t="s">
        <v>433</v>
      </c>
      <c r="AT312" s="213" t="s">
        <v>122</v>
      </c>
      <c r="AU312" s="213" t="s">
        <v>87</v>
      </c>
      <c r="AY312" s="19" t="s">
        <v>120</v>
      </c>
      <c r="BE312" s="214">
        <f>IF(N312="základní",J312,0)</f>
        <v>0</v>
      </c>
      <c r="BF312" s="214">
        <f>IF(N312="snížená",J312,0)</f>
        <v>0</v>
      </c>
      <c r="BG312" s="214">
        <f>IF(N312="zákl. přenesená",J312,0)</f>
        <v>0</v>
      </c>
      <c r="BH312" s="214">
        <f>IF(N312="sníž. přenesená",J312,0)</f>
        <v>0</v>
      </c>
      <c r="BI312" s="214">
        <f>IF(N312="nulová",J312,0)</f>
        <v>0</v>
      </c>
      <c r="BJ312" s="19" t="s">
        <v>85</v>
      </c>
      <c r="BK312" s="214">
        <f>ROUND(I312*H312,2)</f>
        <v>0</v>
      </c>
      <c r="BL312" s="19" t="s">
        <v>433</v>
      </c>
      <c r="BM312" s="213" t="s">
        <v>464</v>
      </c>
    </row>
    <row r="313" s="2" customFormat="1">
      <c r="A313" s="41"/>
      <c r="B313" s="42"/>
      <c r="C313" s="43"/>
      <c r="D313" s="215" t="s">
        <v>129</v>
      </c>
      <c r="E313" s="43"/>
      <c r="F313" s="216" t="s">
        <v>463</v>
      </c>
      <c r="G313" s="43"/>
      <c r="H313" s="43"/>
      <c r="I313" s="217"/>
      <c r="J313" s="43"/>
      <c r="K313" s="43"/>
      <c r="L313" s="47"/>
      <c r="M313" s="218"/>
      <c r="N313" s="219"/>
      <c r="O313" s="87"/>
      <c r="P313" s="87"/>
      <c r="Q313" s="87"/>
      <c r="R313" s="87"/>
      <c r="S313" s="87"/>
      <c r="T313" s="88"/>
      <c r="U313" s="41"/>
      <c r="V313" s="41"/>
      <c r="W313" s="41"/>
      <c r="X313" s="41"/>
      <c r="Y313" s="41"/>
      <c r="Z313" s="41"/>
      <c r="AA313" s="41"/>
      <c r="AB313" s="41"/>
      <c r="AC313" s="41"/>
      <c r="AD313" s="41"/>
      <c r="AE313" s="41"/>
      <c r="AT313" s="19" t="s">
        <v>129</v>
      </c>
      <c r="AU313" s="19" t="s">
        <v>87</v>
      </c>
    </row>
    <row r="314" s="2" customFormat="1">
      <c r="A314" s="41"/>
      <c r="B314" s="42"/>
      <c r="C314" s="43"/>
      <c r="D314" s="220" t="s">
        <v>131</v>
      </c>
      <c r="E314" s="43"/>
      <c r="F314" s="221" t="s">
        <v>465</v>
      </c>
      <c r="G314" s="43"/>
      <c r="H314" s="43"/>
      <c r="I314" s="217"/>
      <c r="J314" s="43"/>
      <c r="K314" s="43"/>
      <c r="L314" s="47"/>
      <c r="M314" s="218"/>
      <c r="N314" s="219"/>
      <c r="O314" s="87"/>
      <c r="P314" s="87"/>
      <c r="Q314" s="87"/>
      <c r="R314" s="87"/>
      <c r="S314" s="87"/>
      <c r="T314" s="88"/>
      <c r="U314" s="41"/>
      <c r="V314" s="41"/>
      <c r="W314" s="41"/>
      <c r="X314" s="41"/>
      <c r="Y314" s="41"/>
      <c r="Z314" s="41"/>
      <c r="AA314" s="41"/>
      <c r="AB314" s="41"/>
      <c r="AC314" s="41"/>
      <c r="AD314" s="41"/>
      <c r="AE314" s="41"/>
      <c r="AT314" s="19" t="s">
        <v>131</v>
      </c>
      <c r="AU314" s="19" t="s">
        <v>87</v>
      </c>
    </row>
    <row r="315" s="12" customFormat="1" ht="22.8" customHeight="1">
      <c r="A315" s="12"/>
      <c r="B315" s="186"/>
      <c r="C315" s="187"/>
      <c r="D315" s="188" t="s">
        <v>79</v>
      </c>
      <c r="E315" s="200" t="s">
        <v>466</v>
      </c>
      <c r="F315" s="200" t="s">
        <v>467</v>
      </c>
      <c r="G315" s="187"/>
      <c r="H315" s="187"/>
      <c r="I315" s="190"/>
      <c r="J315" s="201">
        <f>BK315</f>
        <v>0</v>
      </c>
      <c r="K315" s="187"/>
      <c r="L315" s="192"/>
      <c r="M315" s="193"/>
      <c r="N315" s="194"/>
      <c r="O315" s="194"/>
      <c r="P315" s="195">
        <f>SUM(P316:P327)</f>
        <v>0</v>
      </c>
      <c r="Q315" s="194"/>
      <c r="R315" s="195">
        <f>SUM(R316:R327)</f>
        <v>0</v>
      </c>
      <c r="S315" s="194"/>
      <c r="T315" s="196">
        <f>SUM(T316:T327)</f>
        <v>0</v>
      </c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R315" s="197" t="s">
        <v>159</v>
      </c>
      <c r="AT315" s="198" t="s">
        <v>79</v>
      </c>
      <c r="AU315" s="198" t="s">
        <v>85</v>
      </c>
      <c r="AY315" s="197" t="s">
        <v>120</v>
      </c>
      <c r="BK315" s="199">
        <f>SUM(BK316:BK327)</f>
        <v>0</v>
      </c>
    </row>
    <row r="316" s="2" customFormat="1" ht="16.5" customHeight="1">
      <c r="A316" s="41"/>
      <c r="B316" s="42"/>
      <c r="C316" s="202" t="s">
        <v>468</v>
      </c>
      <c r="D316" s="202" t="s">
        <v>122</v>
      </c>
      <c r="E316" s="203" t="s">
        <v>469</v>
      </c>
      <c r="F316" s="204" t="s">
        <v>470</v>
      </c>
      <c r="G316" s="205" t="s">
        <v>432</v>
      </c>
      <c r="H316" s="206">
        <v>1</v>
      </c>
      <c r="I316" s="207"/>
      <c r="J316" s="208">
        <f>ROUND(I316*H316,2)</f>
        <v>0</v>
      </c>
      <c r="K316" s="204" t="s">
        <v>126</v>
      </c>
      <c r="L316" s="47"/>
      <c r="M316" s="209" t="s">
        <v>41</v>
      </c>
      <c r="N316" s="210" t="s">
        <v>51</v>
      </c>
      <c r="O316" s="87"/>
      <c r="P316" s="211">
        <f>O316*H316</f>
        <v>0</v>
      </c>
      <c r="Q316" s="211">
        <v>0</v>
      </c>
      <c r="R316" s="211">
        <f>Q316*H316</f>
        <v>0</v>
      </c>
      <c r="S316" s="211">
        <v>0</v>
      </c>
      <c r="T316" s="212">
        <f>S316*H316</f>
        <v>0</v>
      </c>
      <c r="U316" s="41"/>
      <c r="V316" s="41"/>
      <c r="W316" s="41"/>
      <c r="X316" s="41"/>
      <c r="Y316" s="41"/>
      <c r="Z316" s="41"/>
      <c r="AA316" s="41"/>
      <c r="AB316" s="41"/>
      <c r="AC316" s="41"/>
      <c r="AD316" s="41"/>
      <c r="AE316" s="41"/>
      <c r="AR316" s="213" t="s">
        <v>433</v>
      </c>
      <c r="AT316" s="213" t="s">
        <v>122</v>
      </c>
      <c r="AU316" s="213" t="s">
        <v>87</v>
      </c>
      <c r="AY316" s="19" t="s">
        <v>120</v>
      </c>
      <c r="BE316" s="214">
        <f>IF(N316="základní",J316,0)</f>
        <v>0</v>
      </c>
      <c r="BF316" s="214">
        <f>IF(N316="snížená",J316,0)</f>
        <v>0</v>
      </c>
      <c r="BG316" s="214">
        <f>IF(N316="zákl. přenesená",J316,0)</f>
        <v>0</v>
      </c>
      <c r="BH316" s="214">
        <f>IF(N316="sníž. přenesená",J316,0)</f>
        <v>0</v>
      </c>
      <c r="BI316" s="214">
        <f>IF(N316="nulová",J316,0)</f>
        <v>0</v>
      </c>
      <c r="BJ316" s="19" t="s">
        <v>85</v>
      </c>
      <c r="BK316" s="214">
        <f>ROUND(I316*H316,2)</f>
        <v>0</v>
      </c>
      <c r="BL316" s="19" t="s">
        <v>433</v>
      </c>
      <c r="BM316" s="213" t="s">
        <v>471</v>
      </c>
    </row>
    <row r="317" s="2" customFormat="1">
      <c r="A317" s="41"/>
      <c r="B317" s="42"/>
      <c r="C317" s="43"/>
      <c r="D317" s="215" t="s">
        <v>129</v>
      </c>
      <c r="E317" s="43"/>
      <c r="F317" s="216" t="s">
        <v>472</v>
      </c>
      <c r="G317" s="43"/>
      <c r="H317" s="43"/>
      <c r="I317" s="217"/>
      <c r="J317" s="43"/>
      <c r="K317" s="43"/>
      <c r="L317" s="47"/>
      <c r="M317" s="218"/>
      <c r="N317" s="219"/>
      <c r="O317" s="87"/>
      <c r="P317" s="87"/>
      <c r="Q317" s="87"/>
      <c r="R317" s="87"/>
      <c r="S317" s="87"/>
      <c r="T317" s="88"/>
      <c r="U317" s="41"/>
      <c r="V317" s="41"/>
      <c r="W317" s="41"/>
      <c r="X317" s="41"/>
      <c r="Y317" s="41"/>
      <c r="Z317" s="41"/>
      <c r="AA317" s="41"/>
      <c r="AB317" s="41"/>
      <c r="AC317" s="41"/>
      <c r="AD317" s="41"/>
      <c r="AE317" s="41"/>
      <c r="AT317" s="19" t="s">
        <v>129</v>
      </c>
      <c r="AU317" s="19" t="s">
        <v>87</v>
      </c>
    </row>
    <row r="318" s="2" customFormat="1">
      <c r="A318" s="41"/>
      <c r="B318" s="42"/>
      <c r="C318" s="43"/>
      <c r="D318" s="220" t="s">
        <v>131</v>
      </c>
      <c r="E318" s="43"/>
      <c r="F318" s="221" t="s">
        <v>473</v>
      </c>
      <c r="G318" s="43"/>
      <c r="H318" s="43"/>
      <c r="I318" s="217"/>
      <c r="J318" s="43"/>
      <c r="K318" s="43"/>
      <c r="L318" s="47"/>
      <c r="M318" s="218"/>
      <c r="N318" s="219"/>
      <c r="O318" s="87"/>
      <c r="P318" s="87"/>
      <c r="Q318" s="87"/>
      <c r="R318" s="87"/>
      <c r="S318" s="87"/>
      <c r="T318" s="88"/>
      <c r="U318" s="41"/>
      <c r="V318" s="41"/>
      <c r="W318" s="41"/>
      <c r="X318" s="41"/>
      <c r="Y318" s="41"/>
      <c r="Z318" s="41"/>
      <c r="AA318" s="41"/>
      <c r="AB318" s="41"/>
      <c r="AC318" s="41"/>
      <c r="AD318" s="41"/>
      <c r="AE318" s="41"/>
      <c r="AT318" s="19" t="s">
        <v>131</v>
      </c>
      <c r="AU318" s="19" t="s">
        <v>87</v>
      </c>
    </row>
    <row r="319" s="2" customFormat="1" ht="16.5" customHeight="1">
      <c r="A319" s="41"/>
      <c r="B319" s="42"/>
      <c r="C319" s="202" t="s">
        <v>474</v>
      </c>
      <c r="D319" s="202" t="s">
        <v>122</v>
      </c>
      <c r="E319" s="203" t="s">
        <v>475</v>
      </c>
      <c r="F319" s="204" t="s">
        <v>476</v>
      </c>
      <c r="G319" s="205" t="s">
        <v>432</v>
      </c>
      <c r="H319" s="206">
        <v>1</v>
      </c>
      <c r="I319" s="207"/>
      <c r="J319" s="208">
        <f>ROUND(I319*H319,2)</f>
        <v>0</v>
      </c>
      <c r="K319" s="204" t="s">
        <v>126</v>
      </c>
      <c r="L319" s="47"/>
      <c r="M319" s="209" t="s">
        <v>41</v>
      </c>
      <c r="N319" s="210" t="s">
        <v>51</v>
      </c>
      <c r="O319" s="87"/>
      <c r="P319" s="211">
        <f>O319*H319</f>
        <v>0</v>
      </c>
      <c r="Q319" s="211">
        <v>0</v>
      </c>
      <c r="R319" s="211">
        <f>Q319*H319</f>
        <v>0</v>
      </c>
      <c r="S319" s="211">
        <v>0</v>
      </c>
      <c r="T319" s="212">
        <f>S319*H319</f>
        <v>0</v>
      </c>
      <c r="U319" s="41"/>
      <c r="V319" s="41"/>
      <c r="W319" s="41"/>
      <c r="X319" s="41"/>
      <c r="Y319" s="41"/>
      <c r="Z319" s="41"/>
      <c r="AA319" s="41"/>
      <c r="AB319" s="41"/>
      <c r="AC319" s="41"/>
      <c r="AD319" s="41"/>
      <c r="AE319" s="41"/>
      <c r="AR319" s="213" t="s">
        <v>433</v>
      </c>
      <c r="AT319" s="213" t="s">
        <v>122</v>
      </c>
      <c r="AU319" s="213" t="s">
        <v>87</v>
      </c>
      <c r="AY319" s="19" t="s">
        <v>120</v>
      </c>
      <c r="BE319" s="214">
        <f>IF(N319="základní",J319,0)</f>
        <v>0</v>
      </c>
      <c r="BF319" s="214">
        <f>IF(N319="snížená",J319,0)</f>
        <v>0</v>
      </c>
      <c r="BG319" s="214">
        <f>IF(N319="zákl. přenesená",J319,0)</f>
        <v>0</v>
      </c>
      <c r="BH319" s="214">
        <f>IF(N319="sníž. přenesená",J319,0)</f>
        <v>0</v>
      </c>
      <c r="BI319" s="214">
        <f>IF(N319="nulová",J319,0)</f>
        <v>0</v>
      </c>
      <c r="BJ319" s="19" t="s">
        <v>85</v>
      </c>
      <c r="BK319" s="214">
        <f>ROUND(I319*H319,2)</f>
        <v>0</v>
      </c>
      <c r="BL319" s="19" t="s">
        <v>433</v>
      </c>
      <c r="BM319" s="213" t="s">
        <v>477</v>
      </c>
    </row>
    <row r="320" s="2" customFormat="1">
      <c r="A320" s="41"/>
      <c r="B320" s="42"/>
      <c r="C320" s="43"/>
      <c r="D320" s="215" t="s">
        <v>129</v>
      </c>
      <c r="E320" s="43"/>
      <c r="F320" s="216" t="s">
        <v>476</v>
      </c>
      <c r="G320" s="43"/>
      <c r="H320" s="43"/>
      <c r="I320" s="217"/>
      <c r="J320" s="43"/>
      <c r="K320" s="43"/>
      <c r="L320" s="47"/>
      <c r="M320" s="218"/>
      <c r="N320" s="219"/>
      <c r="O320" s="87"/>
      <c r="P320" s="87"/>
      <c r="Q320" s="87"/>
      <c r="R320" s="87"/>
      <c r="S320" s="87"/>
      <c r="T320" s="88"/>
      <c r="U320" s="41"/>
      <c r="V320" s="41"/>
      <c r="W320" s="41"/>
      <c r="X320" s="41"/>
      <c r="Y320" s="41"/>
      <c r="Z320" s="41"/>
      <c r="AA320" s="41"/>
      <c r="AB320" s="41"/>
      <c r="AC320" s="41"/>
      <c r="AD320" s="41"/>
      <c r="AE320" s="41"/>
      <c r="AT320" s="19" t="s">
        <v>129</v>
      </c>
      <c r="AU320" s="19" t="s">
        <v>87</v>
      </c>
    </row>
    <row r="321" s="2" customFormat="1">
      <c r="A321" s="41"/>
      <c r="B321" s="42"/>
      <c r="C321" s="43"/>
      <c r="D321" s="220" t="s">
        <v>131</v>
      </c>
      <c r="E321" s="43"/>
      <c r="F321" s="221" t="s">
        <v>478</v>
      </c>
      <c r="G321" s="43"/>
      <c r="H321" s="43"/>
      <c r="I321" s="217"/>
      <c r="J321" s="43"/>
      <c r="K321" s="43"/>
      <c r="L321" s="47"/>
      <c r="M321" s="218"/>
      <c r="N321" s="219"/>
      <c r="O321" s="87"/>
      <c r="P321" s="87"/>
      <c r="Q321" s="87"/>
      <c r="R321" s="87"/>
      <c r="S321" s="87"/>
      <c r="T321" s="88"/>
      <c r="U321" s="41"/>
      <c r="V321" s="41"/>
      <c r="W321" s="41"/>
      <c r="X321" s="41"/>
      <c r="Y321" s="41"/>
      <c r="Z321" s="41"/>
      <c r="AA321" s="41"/>
      <c r="AB321" s="41"/>
      <c r="AC321" s="41"/>
      <c r="AD321" s="41"/>
      <c r="AE321" s="41"/>
      <c r="AT321" s="19" t="s">
        <v>131</v>
      </c>
      <c r="AU321" s="19" t="s">
        <v>87</v>
      </c>
    </row>
    <row r="322" s="2" customFormat="1" ht="16.5" customHeight="1">
      <c r="A322" s="41"/>
      <c r="B322" s="42"/>
      <c r="C322" s="202" t="s">
        <v>135</v>
      </c>
      <c r="D322" s="202" t="s">
        <v>122</v>
      </c>
      <c r="E322" s="203" t="s">
        <v>479</v>
      </c>
      <c r="F322" s="204" t="s">
        <v>480</v>
      </c>
      <c r="G322" s="205" t="s">
        <v>432</v>
      </c>
      <c r="H322" s="206">
        <v>1</v>
      </c>
      <c r="I322" s="207"/>
      <c r="J322" s="208">
        <f>ROUND(I322*H322,2)</f>
        <v>0</v>
      </c>
      <c r="K322" s="204" t="s">
        <v>126</v>
      </c>
      <c r="L322" s="47"/>
      <c r="M322" s="209" t="s">
        <v>41</v>
      </c>
      <c r="N322" s="210" t="s">
        <v>51</v>
      </c>
      <c r="O322" s="87"/>
      <c r="P322" s="211">
        <f>O322*H322</f>
        <v>0</v>
      </c>
      <c r="Q322" s="211">
        <v>0</v>
      </c>
      <c r="R322" s="211">
        <f>Q322*H322</f>
        <v>0</v>
      </c>
      <c r="S322" s="211">
        <v>0</v>
      </c>
      <c r="T322" s="212">
        <f>S322*H322</f>
        <v>0</v>
      </c>
      <c r="U322" s="41"/>
      <c r="V322" s="41"/>
      <c r="W322" s="41"/>
      <c r="X322" s="41"/>
      <c r="Y322" s="41"/>
      <c r="Z322" s="41"/>
      <c r="AA322" s="41"/>
      <c r="AB322" s="41"/>
      <c r="AC322" s="41"/>
      <c r="AD322" s="41"/>
      <c r="AE322" s="41"/>
      <c r="AR322" s="213" t="s">
        <v>433</v>
      </c>
      <c r="AT322" s="213" t="s">
        <v>122</v>
      </c>
      <c r="AU322" s="213" t="s">
        <v>87</v>
      </c>
      <c r="AY322" s="19" t="s">
        <v>120</v>
      </c>
      <c r="BE322" s="214">
        <f>IF(N322="základní",J322,0)</f>
        <v>0</v>
      </c>
      <c r="BF322" s="214">
        <f>IF(N322="snížená",J322,0)</f>
        <v>0</v>
      </c>
      <c r="BG322" s="214">
        <f>IF(N322="zákl. přenesená",J322,0)</f>
        <v>0</v>
      </c>
      <c r="BH322" s="214">
        <f>IF(N322="sníž. přenesená",J322,0)</f>
        <v>0</v>
      </c>
      <c r="BI322" s="214">
        <f>IF(N322="nulová",J322,0)</f>
        <v>0</v>
      </c>
      <c r="BJ322" s="19" t="s">
        <v>85</v>
      </c>
      <c r="BK322" s="214">
        <f>ROUND(I322*H322,2)</f>
        <v>0</v>
      </c>
      <c r="BL322" s="19" t="s">
        <v>433</v>
      </c>
      <c r="BM322" s="213" t="s">
        <v>481</v>
      </c>
    </row>
    <row r="323" s="2" customFormat="1">
      <c r="A323" s="41"/>
      <c r="B323" s="42"/>
      <c r="C323" s="43"/>
      <c r="D323" s="215" t="s">
        <v>129</v>
      </c>
      <c r="E323" s="43"/>
      <c r="F323" s="216" t="s">
        <v>480</v>
      </c>
      <c r="G323" s="43"/>
      <c r="H323" s="43"/>
      <c r="I323" s="217"/>
      <c r="J323" s="43"/>
      <c r="K323" s="43"/>
      <c r="L323" s="47"/>
      <c r="M323" s="218"/>
      <c r="N323" s="219"/>
      <c r="O323" s="87"/>
      <c r="P323" s="87"/>
      <c r="Q323" s="87"/>
      <c r="R323" s="87"/>
      <c r="S323" s="87"/>
      <c r="T323" s="88"/>
      <c r="U323" s="41"/>
      <c r="V323" s="41"/>
      <c r="W323" s="41"/>
      <c r="X323" s="41"/>
      <c r="Y323" s="41"/>
      <c r="Z323" s="41"/>
      <c r="AA323" s="41"/>
      <c r="AB323" s="41"/>
      <c r="AC323" s="41"/>
      <c r="AD323" s="41"/>
      <c r="AE323" s="41"/>
      <c r="AT323" s="19" t="s">
        <v>129</v>
      </c>
      <c r="AU323" s="19" t="s">
        <v>87</v>
      </c>
    </row>
    <row r="324" s="2" customFormat="1">
      <c r="A324" s="41"/>
      <c r="B324" s="42"/>
      <c r="C324" s="43"/>
      <c r="D324" s="220" t="s">
        <v>131</v>
      </c>
      <c r="E324" s="43"/>
      <c r="F324" s="221" t="s">
        <v>482</v>
      </c>
      <c r="G324" s="43"/>
      <c r="H324" s="43"/>
      <c r="I324" s="217"/>
      <c r="J324" s="43"/>
      <c r="K324" s="43"/>
      <c r="L324" s="47"/>
      <c r="M324" s="218"/>
      <c r="N324" s="219"/>
      <c r="O324" s="87"/>
      <c r="P324" s="87"/>
      <c r="Q324" s="87"/>
      <c r="R324" s="87"/>
      <c r="S324" s="87"/>
      <c r="T324" s="88"/>
      <c r="U324" s="41"/>
      <c r="V324" s="41"/>
      <c r="W324" s="41"/>
      <c r="X324" s="41"/>
      <c r="Y324" s="41"/>
      <c r="Z324" s="41"/>
      <c r="AA324" s="41"/>
      <c r="AB324" s="41"/>
      <c r="AC324" s="41"/>
      <c r="AD324" s="41"/>
      <c r="AE324" s="41"/>
      <c r="AT324" s="19" t="s">
        <v>131</v>
      </c>
      <c r="AU324" s="19" t="s">
        <v>87</v>
      </c>
    </row>
    <row r="325" s="2" customFormat="1" ht="16.5" customHeight="1">
      <c r="A325" s="41"/>
      <c r="B325" s="42"/>
      <c r="C325" s="202" t="s">
        <v>483</v>
      </c>
      <c r="D325" s="202" t="s">
        <v>122</v>
      </c>
      <c r="E325" s="203" t="s">
        <v>484</v>
      </c>
      <c r="F325" s="204" t="s">
        <v>485</v>
      </c>
      <c r="G325" s="205" t="s">
        <v>432</v>
      </c>
      <c r="H325" s="206">
        <v>2</v>
      </c>
      <c r="I325" s="207"/>
      <c r="J325" s="208">
        <f>ROUND(I325*H325,2)</f>
        <v>0</v>
      </c>
      <c r="K325" s="204" t="s">
        <v>126</v>
      </c>
      <c r="L325" s="47"/>
      <c r="M325" s="209" t="s">
        <v>41</v>
      </c>
      <c r="N325" s="210" t="s">
        <v>51</v>
      </c>
      <c r="O325" s="87"/>
      <c r="P325" s="211">
        <f>O325*H325</f>
        <v>0</v>
      </c>
      <c r="Q325" s="211">
        <v>0</v>
      </c>
      <c r="R325" s="211">
        <f>Q325*H325</f>
        <v>0</v>
      </c>
      <c r="S325" s="211">
        <v>0</v>
      </c>
      <c r="T325" s="212">
        <f>S325*H325</f>
        <v>0</v>
      </c>
      <c r="U325" s="41"/>
      <c r="V325" s="41"/>
      <c r="W325" s="41"/>
      <c r="X325" s="41"/>
      <c r="Y325" s="41"/>
      <c r="Z325" s="41"/>
      <c r="AA325" s="41"/>
      <c r="AB325" s="41"/>
      <c r="AC325" s="41"/>
      <c r="AD325" s="41"/>
      <c r="AE325" s="41"/>
      <c r="AR325" s="213" t="s">
        <v>433</v>
      </c>
      <c r="AT325" s="213" t="s">
        <v>122</v>
      </c>
      <c r="AU325" s="213" t="s">
        <v>87</v>
      </c>
      <c r="AY325" s="19" t="s">
        <v>120</v>
      </c>
      <c r="BE325" s="214">
        <f>IF(N325="základní",J325,0)</f>
        <v>0</v>
      </c>
      <c r="BF325" s="214">
        <f>IF(N325="snížená",J325,0)</f>
        <v>0</v>
      </c>
      <c r="BG325" s="214">
        <f>IF(N325="zákl. přenesená",J325,0)</f>
        <v>0</v>
      </c>
      <c r="BH325" s="214">
        <f>IF(N325="sníž. přenesená",J325,0)</f>
        <v>0</v>
      </c>
      <c r="BI325" s="214">
        <f>IF(N325="nulová",J325,0)</f>
        <v>0</v>
      </c>
      <c r="BJ325" s="19" t="s">
        <v>85</v>
      </c>
      <c r="BK325" s="214">
        <f>ROUND(I325*H325,2)</f>
        <v>0</v>
      </c>
      <c r="BL325" s="19" t="s">
        <v>433</v>
      </c>
      <c r="BM325" s="213" t="s">
        <v>486</v>
      </c>
    </row>
    <row r="326" s="2" customFormat="1">
      <c r="A326" s="41"/>
      <c r="B326" s="42"/>
      <c r="C326" s="43"/>
      <c r="D326" s="215" t="s">
        <v>129</v>
      </c>
      <c r="E326" s="43"/>
      <c r="F326" s="216" t="s">
        <v>485</v>
      </c>
      <c r="G326" s="43"/>
      <c r="H326" s="43"/>
      <c r="I326" s="217"/>
      <c r="J326" s="43"/>
      <c r="K326" s="43"/>
      <c r="L326" s="47"/>
      <c r="M326" s="218"/>
      <c r="N326" s="219"/>
      <c r="O326" s="87"/>
      <c r="P326" s="87"/>
      <c r="Q326" s="87"/>
      <c r="R326" s="87"/>
      <c r="S326" s="87"/>
      <c r="T326" s="88"/>
      <c r="U326" s="41"/>
      <c r="V326" s="41"/>
      <c r="W326" s="41"/>
      <c r="X326" s="41"/>
      <c r="Y326" s="41"/>
      <c r="Z326" s="41"/>
      <c r="AA326" s="41"/>
      <c r="AB326" s="41"/>
      <c r="AC326" s="41"/>
      <c r="AD326" s="41"/>
      <c r="AE326" s="41"/>
      <c r="AT326" s="19" t="s">
        <v>129</v>
      </c>
      <c r="AU326" s="19" t="s">
        <v>87</v>
      </c>
    </row>
    <row r="327" s="2" customFormat="1">
      <c r="A327" s="41"/>
      <c r="B327" s="42"/>
      <c r="C327" s="43"/>
      <c r="D327" s="220" t="s">
        <v>131</v>
      </c>
      <c r="E327" s="43"/>
      <c r="F327" s="221" t="s">
        <v>487</v>
      </c>
      <c r="G327" s="43"/>
      <c r="H327" s="43"/>
      <c r="I327" s="217"/>
      <c r="J327" s="43"/>
      <c r="K327" s="43"/>
      <c r="L327" s="47"/>
      <c r="M327" s="265"/>
      <c r="N327" s="266"/>
      <c r="O327" s="267"/>
      <c r="P327" s="267"/>
      <c r="Q327" s="267"/>
      <c r="R327" s="267"/>
      <c r="S327" s="267"/>
      <c r="T327" s="268"/>
      <c r="U327" s="41"/>
      <c r="V327" s="41"/>
      <c r="W327" s="41"/>
      <c r="X327" s="41"/>
      <c r="Y327" s="41"/>
      <c r="Z327" s="41"/>
      <c r="AA327" s="41"/>
      <c r="AB327" s="41"/>
      <c r="AC327" s="41"/>
      <c r="AD327" s="41"/>
      <c r="AE327" s="41"/>
      <c r="AT327" s="19" t="s">
        <v>131</v>
      </c>
      <c r="AU327" s="19" t="s">
        <v>87</v>
      </c>
    </row>
    <row r="328" s="2" customFormat="1" ht="6.96" customHeight="1">
      <c r="A328" s="41"/>
      <c r="B328" s="62"/>
      <c r="C328" s="63"/>
      <c r="D328" s="63"/>
      <c r="E328" s="63"/>
      <c r="F328" s="63"/>
      <c r="G328" s="63"/>
      <c r="H328" s="63"/>
      <c r="I328" s="63"/>
      <c r="J328" s="63"/>
      <c r="K328" s="63"/>
      <c r="L328" s="47"/>
      <c r="M328" s="41"/>
      <c r="O328" s="41"/>
      <c r="P328" s="41"/>
      <c r="Q328" s="41"/>
      <c r="R328" s="41"/>
      <c r="S328" s="41"/>
      <c r="T328" s="41"/>
      <c r="U328" s="41"/>
      <c r="V328" s="41"/>
      <c r="W328" s="41"/>
      <c r="X328" s="41"/>
      <c r="Y328" s="41"/>
      <c r="Z328" s="41"/>
      <c r="AA328" s="41"/>
      <c r="AB328" s="41"/>
      <c r="AC328" s="41"/>
      <c r="AD328" s="41"/>
      <c r="AE328" s="41"/>
    </row>
  </sheetData>
  <sheetProtection sheet="1" autoFilter="0" formatColumns="0" formatRows="0" objects="1" scenarios="1" spinCount="100000" saltValue="OrEvuMMyeoNq8GNAT9JoaGzEKN9Btv9LfoYXY11L8S6WCgxiVg9f3t9opbPl0Lj0VOH0bBxEXMglPDKVQUDkAg==" hashValue="MtFEsHww7IuI+jeppHrahIs/dIp4LkeOlVa8AitrdjTrGWsI6UfJSBF1AFEBjPU1+41i6/IhQ9CL1K7/wteadQ==" algorithmName="SHA-512" password="CC35"/>
  <autoFilter ref="C84:K327"/>
  <mergeCells count="6">
    <mergeCell ref="E7:H7"/>
    <mergeCell ref="E16:H16"/>
    <mergeCell ref="E25:H25"/>
    <mergeCell ref="E46:H46"/>
    <mergeCell ref="E77:H77"/>
    <mergeCell ref="L2:V2"/>
  </mergeCells>
  <hyperlinks>
    <hyperlink ref="F90" r:id="rId1" display="https://podminky.urs.cz/item/CS_URS_2025_01/113107126"/>
    <hyperlink ref="F96" r:id="rId2" display="https://podminky.urs.cz/item/CS_URS_2025_01/113107326"/>
    <hyperlink ref="F102" r:id="rId3" display="https://podminky.urs.cz/item/CS_URS_2025_01/113108441"/>
    <hyperlink ref="F107" r:id="rId4" display="https://podminky.urs.cz/item/CS_URS_2025_01/113154548"/>
    <hyperlink ref="F115" r:id="rId5" display="https://podminky.urs.cz/item/CS_URS_2025_01/113154590"/>
    <hyperlink ref="F122" r:id="rId6" display="https://podminky.urs.cz/item/CS_URS_2025_01/566501111"/>
    <hyperlink ref="F128" r:id="rId7" display="https://podminky.urs.cz/item/CS_URS_2025_01/573191111"/>
    <hyperlink ref="F134" r:id="rId8" display="https://podminky.urs.cz/item/CS_URS_2025_01/573211111"/>
    <hyperlink ref="F140" r:id="rId9" display="https://podminky.urs.cz/item/CS_URS_2025_01/573231108"/>
    <hyperlink ref="F143" r:id="rId10" display="https://podminky.urs.cz/item/CS_URS_2025_01/577133121"/>
    <hyperlink ref="F146" r:id="rId11" display="https://podminky.urs.cz/item/CS_URS_2025_01/577154141"/>
    <hyperlink ref="F152" r:id="rId12" display="https://podminky.urs.cz/item/CS_URS_2025_01/899132111"/>
    <hyperlink ref="F158" r:id="rId13" display="https://podminky.urs.cz/item/CS_URS_2025_01/899132212"/>
    <hyperlink ref="F164" r:id="rId14" display="https://podminky.urs.cz/item/CS_URS_2025_01/913121111"/>
    <hyperlink ref="F167" r:id="rId15" display="https://podminky.urs.cz/item/CS_URS_2025_01/913121211"/>
    <hyperlink ref="F171" r:id="rId16" display="https://podminky.urs.cz/item/CS_URS_2025_01/913211212"/>
    <hyperlink ref="F175" r:id="rId17" display="https://podminky.urs.cz/item/CS_URS_2025_01/913221112"/>
    <hyperlink ref="F180" r:id="rId18" display="https://podminky.urs.cz/item/CS_URS_2025_01/913911112"/>
    <hyperlink ref="F183" r:id="rId19" display="https://podminky.urs.cz/item/CS_URS_2025_01/913911122"/>
    <hyperlink ref="F186" r:id="rId20" display="https://podminky.urs.cz/item/CS_URS_2025_01/913911212"/>
    <hyperlink ref="F189" r:id="rId21" display="https://podminky.urs.cz/item/CS_URS_2025_01/915111111"/>
    <hyperlink ref="F195" r:id="rId22" display="https://podminky.urs.cz/item/CS_URS_2025_01/915131112"/>
    <hyperlink ref="F201" r:id="rId23" display="https://podminky.urs.cz/item/CS_URS_2025_01/915611111"/>
    <hyperlink ref="F209" r:id="rId24" display="https://podminky.urs.cz/item/CS_URS_2025_01/919125111"/>
    <hyperlink ref="F215" r:id="rId25" display="https://podminky.urs.cz/item/CS_URS_2025_01/919721292"/>
    <hyperlink ref="F218" r:id="rId26" display="https://podminky.urs.cz/item/CS_URS_2025_01/919731112"/>
    <hyperlink ref="F226" r:id="rId27" display="https://podminky.urs.cz/item/CS_URS_2025_01/919732211"/>
    <hyperlink ref="F234" r:id="rId28" display="https://podminky.urs.cz/item/CS_URS_2025_01/919735113"/>
    <hyperlink ref="F242" r:id="rId29" display="https://podminky.urs.cz/item/CS_URS_2025_01/919794441"/>
    <hyperlink ref="F252" r:id="rId30" display="https://podminky.urs.cz/item/CS_URS_2025_01/938908411"/>
    <hyperlink ref="F255" r:id="rId31" display="https://podminky.urs.cz/item/CS_URS_2025_01/R1"/>
    <hyperlink ref="F263" r:id="rId32" display="https://podminky.urs.cz/item/CS_URS_2025_01/997221571"/>
    <hyperlink ref="F266" r:id="rId33" display="https://podminky.urs.cz/item/CS_URS_2025_01/997221579"/>
    <hyperlink ref="F270" r:id="rId34" display="https://podminky.urs.cz/item/CS_URS_2025_01/997221612"/>
    <hyperlink ref="F273" r:id="rId35" display="https://podminky.urs.cz/item/CS_URS_2025_01/997221873"/>
    <hyperlink ref="F278" r:id="rId36" display="https://podminky.urs.cz/item/CS_URS_2025_01/997221875"/>
    <hyperlink ref="F284" r:id="rId37" display="https://podminky.urs.cz/item/CS_URS_2025_01/998225111"/>
    <hyperlink ref="F287" r:id="rId38" display="https://podminky.urs.cz/item/CS_URS_2025_01/998225194"/>
    <hyperlink ref="F291" r:id="rId39" display="https://podminky.urs.cz/item/CS_URS_2025_01/998225195"/>
    <hyperlink ref="F297" r:id="rId40" display="https://podminky.urs.cz/item/CS_URS_2025_01/012164000"/>
    <hyperlink ref="F300" r:id="rId41" display="https://podminky.urs.cz/item/CS_URS_2025_01/012224000"/>
    <hyperlink ref="F304" r:id="rId42" display="https://podminky.urs.cz/item/CS_URS_2025_01/032803000"/>
    <hyperlink ref="F307" r:id="rId43" display="https://podminky.urs.cz/item/CS_URS_2025_01/034503000"/>
    <hyperlink ref="F310" r:id="rId44" display="https://podminky.urs.cz/item/CS_URS_2025_01/039103000"/>
    <hyperlink ref="F314" r:id="rId45" display="https://podminky.urs.cz/item/CS_URS_2025_01/043154000"/>
    <hyperlink ref="F318" r:id="rId46" display="https://podminky.urs.cz/item/CS_URS_2025_01/075002000"/>
    <hyperlink ref="F321" r:id="rId47" display="https://podminky.urs.cz/item/CS_URS_2025_01/075103000"/>
    <hyperlink ref="F324" r:id="rId48" display="https://podminky.urs.cz/item/CS_URS_2025_01/075203000"/>
    <hyperlink ref="F327" r:id="rId49" display="https://podminky.urs.cz/item/CS_URS_2025_01/075303000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50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 topLeftCell="A124"/>
  </sheetViews>
  <cols>
    <col min="1" max="1" width="8.332031" style="269" customWidth="1"/>
    <col min="2" max="2" width="1.667969" style="269" customWidth="1"/>
    <col min="3" max="4" width="5" style="269" customWidth="1"/>
    <col min="5" max="5" width="11.66016" style="269" customWidth="1"/>
    <col min="6" max="6" width="9.160156" style="269" customWidth="1"/>
    <col min="7" max="7" width="5" style="269" customWidth="1"/>
    <col min="8" max="8" width="77.83203" style="269" customWidth="1"/>
    <col min="9" max="10" width="20" style="269" customWidth="1"/>
    <col min="11" max="11" width="1.667969" style="269" customWidth="1"/>
  </cols>
  <sheetData>
    <row r="1" s="1" customFormat="1" ht="37.5" customHeight="1"/>
    <row r="2" s="1" customFormat="1" ht="7.5" customHeight="1">
      <c r="B2" s="270"/>
      <c r="C2" s="271"/>
      <c r="D2" s="271"/>
      <c r="E2" s="271"/>
      <c r="F2" s="271"/>
      <c r="G2" s="271"/>
      <c r="H2" s="271"/>
      <c r="I2" s="271"/>
      <c r="J2" s="271"/>
      <c r="K2" s="272"/>
    </row>
    <row r="3" s="16" customFormat="1" ht="45" customHeight="1">
      <c r="B3" s="273"/>
      <c r="C3" s="274" t="s">
        <v>488</v>
      </c>
      <c r="D3" s="274"/>
      <c r="E3" s="274"/>
      <c r="F3" s="274"/>
      <c r="G3" s="274"/>
      <c r="H3" s="274"/>
      <c r="I3" s="274"/>
      <c r="J3" s="274"/>
      <c r="K3" s="275"/>
    </row>
    <row r="4" s="1" customFormat="1" ht="25.5" customHeight="1">
      <c r="B4" s="276"/>
      <c r="C4" s="277" t="s">
        <v>489</v>
      </c>
      <c r="D4" s="277"/>
      <c r="E4" s="277"/>
      <c r="F4" s="277"/>
      <c r="G4" s="277"/>
      <c r="H4" s="277"/>
      <c r="I4" s="277"/>
      <c r="J4" s="277"/>
      <c r="K4" s="278"/>
    </row>
    <row r="5" s="1" customFormat="1" ht="5.25" customHeight="1">
      <c r="B5" s="276"/>
      <c r="C5" s="279"/>
      <c r="D5" s="279"/>
      <c r="E5" s="279"/>
      <c r="F5" s="279"/>
      <c r="G5" s="279"/>
      <c r="H5" s="279"/>
      <c r="I5" s="279"/>
      <c r="J5" s="279"/>
      <c r="K5" s="278"/>
    </row>
    <row r="6" s="1" customFormat="1" ht="15" customHeight="1">
      <c r="B6" s="276"/>
      <c r="C6" s="280" t="s">
        <v>490</v>
      </c>
      <c r="D6" s="280"/>
      <c r="E6" s="280"/>
      <c r="F6" s="280"/>
      <c r="G6" s="280"/>
      <c r="H6" s="280"/>
      <c r="I6" s="280"/>
      <c r="J6" s="280"/>
      <c r="K6" s="278"/>
    </row>
    <row r="7" s="1" customFormat="1" ht="15" customHeight="1">
      <c r="B7" s="281"/>
      <c r="C7" s="280" t="s">
        <v>491</v>
      </c>
      <c r="D7" s="280"/>
      <c r="E7" s="280"/>
      <c r="F7" s="280"/>
      <c r="G7" s="280"/>
      <c r="H7" s="280"/>
      <c r="I7" s="280"/>
      <c r="J7" s="280"/>
      <c r="K7" s="278"/>
    </row>
    <row r="8" s="1" customFormat="1" ht="12.75" customHeight="1">
      <c r="B8" s="281"/>
      <c r="C8" s="280"/>
      <c r="D8" s="280"/>
      <c r="E8" s="280"/>
      <c r="F8" s="280"/>
      <c r="G8" s="280"/>
      <c r="H8" s="280"/>
      <c r="I8" s="280"/>
      <c r="J8" s="280"/>
      <c r="K8" s="278"/>
    </row>
    <row r="9" s="1" customFormat="1" ht="15" customHeight="1">
      <c r="B9" s="281"/>
      <c r="C9" s="280" t="s">
        <v>492</v>
      </c>
      <c r="D9" s="280"/>
      <c r="E9" s="280"/>
      <c r="F9" s="280"/>
      <c r="G9" s="280"/>
      <c r="H9" s="280"/>
      <c r="I9" s="280"/>
      <c r="J9" s="280"/>
      <c r="K9" s="278"/>
    </row>
    <row r="10" s="1" customFormat="1" ht="15" customHeight="1">
      <c r="B10" s="281"/>
      <c r="C10" s="280"/>
      <c r="D10" s="280" t="s">
        <v>493</v>
      </c>
      <c r="E10" s="280"/>
      <c r="F10" s="280"/>
      <c r="G10" s="280"/>
      <c r="H10" s="280"/>
      <c r="I10" s="280"/>
      <c r="J10" s="280"/>
      <c r="K10" s="278"/>
    </row>
    <row r="11" s="1" customFormat="1" ht="15" customHeight="1">
      <c r="B11" s="281"/>
      <c r="C11" s="282"/>
      <c r="D11" s="280" t="s">
        <v>494</v>
      </c>
      <c r="E11" s="280"/>
      <c r="F11" s="280"/>
      <c r="G11" s="280"/>
      <c r="H11" s="280"/>
      <c r="I11" s="280"/>
      <c r="J11" s="280"/>
      <c r="K11" s="278"/>
    </row>
    <row r="12" s="1" customFormat="1" ht="15" customHeight="1">
      <c r="B12" s="281"/>
      <c r="C12" s="282"/>
      <c r="D12" s="280"/>
      <c r="E12" s="280"/>
      <c r="F12" s="280"/>
      <c r="G12" s="280"/>
      <c r="H12" s="280"/>
      <c r="I12" s="280"/>
      <c r="J12" s="280"/>
      <c r="K12" s="278"/>
    </row>
    <row r="13" s="1" customFormat="1" ht="15" customHeight="1">
      <c r="B13" s="281"/>
      <c r="C13" s="282"/>
      <c r="D13" s="283" t="s">
        <v>495</v>
      </c>
      <c r="E13" s="280"/>
      <c r="F13" s="280"/>
      <c r="G13" s="280"/>
      <c r="H13" s="280"/>
      <c r="I13" s="280"/>
      <c r="J13" s="280"/>
      <c r="K13" s="278"/>
    </row>
    <row r="14" s="1" customFormat="1" ht="12.75" customHeight="1">
      <c r="B14" s="281"/>
      <c r="C14" s="282"/>
      <c r="D14" s="282"/>
      <c r="E14" s="282"/>
      <c r="F14" s="282"/>
      <c r="G14" s="282"/>
      <c r="H14" s="282"/>
      <c r="I14" s="282"/>
      <c r="J14" s="282"/>
      <c r="K14" s="278"/>
    </row>
    <row r="15" s="1" customFormat="1" ht="15" customHeight="1">
      <c r="B15" s="281"/>
      <c r="C15" s="282"/>
      <c r="D15" s="280" t="s">
        <v>496</v>
      </c>
      <c r="E15" s="280"/>
      <c r="F15" s="280"/>
      <c r="G15" s="280"/>
      <c r="H15" s="280"/>
      <c r="I15" s="280"/>
      <c r="J15" s="280"/>
      <c r="K15" s="278"/>
    </row>
    <row r="16" s="1" customFormat="1" ht="15" customHeight="1">
      <c r="B16" s="281"/>
      <c r="C16" s="282"/>
      <c r="D16" s="280" t="s">
        <v>497</v>
      </c>
      <c r="E16" s="280"/>
      <c r="F16" s="280"/>
      <c r="G16" s="280"/>
      <c r="H16" s="280"/>
      <c r="I16" s="280"/>
      <c r="J16" s="280"/>
      <c r="K16" s="278"/>
    </row>
    <row r="17" s="1" customFormat="1" ht="15" customHeight="1">
      <c r="B17" s="281"/>
      <c r="C17" s="282"/>
      <c r="D17" s="280" t="s">
        <v>498</v>
      </c>
      <c r="E17" s="280"/>
      <c r="F17" s="280"/>
      <c r="G17" s="280"/>
      <c r="H17" s="280"/>
      <c r="I17" s="280"/>
      <c r="J17" s="280"/>
      <c r="K17" s="278"/>
    </row>
    <row r="18" s="1" customFormat="1" ht="15" customHeight="1">
      <c r="B18" s="281"/>
      <c r="C18" s="282"/>
      <c r="D18" s="282"/>
      <c r="E18" s="284" t="s">
        <v>84</v>
      </c>
      <c r="F18" s="280" t="s">
        <v>499</v>
      </c>
      <c r="G18" s="280"/>
      <c r="H18" s="280"/>
      <c r="I18" s="280"/>
      <c r="J18" s="280"/>
      <c r="K18" s="278"/>
    </row>
    <row r="19" s="1" customFormat="1" ht="15" customHeight="1">
      <c r="B19" s="281"/>
      <c r="C19" s="282"/>
      <c r="D19" s="282"/>
      <c r="E19" s="284" t="s">
        <v>500</v>
      </c>
      <c r="F19" s="280" t="s">
        <v>501</v>
      </c>
      <c r="G19" s="280"/>
      <c r="H19" s="280"/>
      <c r="I19" s="280"/>
      <c r="J19" s="280"/>
      <c r="K19" s="278"/>
    </row>
    <row r="20" s="1" customFormat="1" ht="15" customHeight="1">
      <c r="B20" s="281"/>
      <c r="C20" s="282"/>
      <c r="D20" s="282"/>
      <c r="E20" s="284" t="s">
        <v>502</v>
      </c>
      <c r="F20" s="280" t="s">
        <v>503</v>
      </c>
      <c r="G20" s="280"/>
      <c r="H20" s="280"/>
      <c r="I20" s="280"/>
      <c r="J20" s="280"/>
      <c r="K20" s="278"/>
    </row>
    <row r="21" s="1" customFormat="1" ht="15" customHeight="1">
      <c r="B21" s="281"/>
      <c r="C21" s="282"/>
      <c r="D21" s="282"/>
      <c r="E21" s="284" t="s">
        <v>504</v>
      </c>
      <c r="F21" s="280" t="s">
        <v>505</v>
      </c>
      <c r="G21" s="280"/>
      <c r="H21" s="280"/>
      <c r="I21" s="280"/>
      <c r="J21" s="280"/>
      <c r="K21" s="278"/>
    </row>
    <row r="22" s="1" customFormat="1" ht="15" customHeight="1">
      <c r="B22" s="281"/>
      <c r="C22" s="282"/>
      <c r="D22" s="282"/>
      <c r="E22" s="284" t="s">
        <v>506</v>
      </c>
      <c r="F22" s="280" t="s">
        <v>507</v>
      </c>
      <c r="G22" s="280"/>
      <c r="H22" s="280"/>
      <c r="I22" s="280"/>
      <c r="J22" s="280"/>
      <c r="K22" s="278"/>
    </row>
    <row r="23" s="1" customFormat="1" ht="15" customHeight="1">
      <c r="B23" s="281"/>
      <c r="C23" s="282"/>
      <c r="D23" s="282"/>
      <c r="E23" s="284" t="s">
        <v>508</v>
      </c>
      <c r="F23" s="280" t="s">
        <v>509</v>
      </c>
      <c r="G23" s="280"/>
      <c r="H23" s="280"/>
      <c r="I23" s="280"/>
      <c r="J23" s="280"/>
      <c r="K23" s="278"/>
    </row>
    <row r="24" s="1" customFormat="1" ht="12.75" customHeight="1">
      <c r="B24" s="281"/>
      <c r="C24" s="282"/>
      <c r="D24" s="282"/>
      <c r="E24" s="282"/>
      <c r="F24" s="282"/>
      <c r="G24" s="282"/>
      <c r="H24" s="282"/>
      <c r="I24" s="282"/>
      <c r="J24" s="282"/>
      <c r="K24" s="278"/>
    </row>
    <row r="25" s="1" customFormat="1" ht="15" customHeight="1">
      <c r="B25" s="281"/>
      <c r="C25" s="280" t="s">
        <v>510</v>
      </c>
      <c r="D25" s="280"/>
      <c r="E25" s="280"/>
      <c r="F25" s="280"/>
      <c r="G25" s="280"/>
      <c r="H25" s="280"/>
      <c r="I25" s="280"/>
      <c r="J25" s="280"/>
      <c r="K25" s="278"/>
    </row>
    <row r="26" s="1" customFormat="1" ht="15" customHeight="1">
      <c r="B26" s="281"/>
      <c r="C26" s="280" t="s">
        <v>511</v>
      </c>
      <c r="D26" s="280"/>
      <c r="E26" s="280"/>
      <c r="F26" s="280"/>
      <c r="G26" s="280"/>
      <c r="H26" s="280"/>
      <c r="I26" s="280"/>
      <c r="J26" s="280"/>
      <c r="K26" s="278"/>
    </row>
    <row r="27" s="1" customFormat="1" ht="15" customHeight="1">
      <c r="B27" s="281"/>
      <c r="C27" s="280"/>
      <c r="D27" s="280" t="s">
        <v>512</v>
      </c>
      <c r="E27" s="280"/>
      <c r="F27" s="280"/>
      <c r="G27" s="280"/>
      <c r="H27" s="280"/>
      <c r="I27" s="280"/>
      <c r="J27" s="280"/>
      <c r="K27" s="278"/>
    </row>
    <row r="28" s="1" customFormat="1" ht="15" customHeight="1">
      <c r="B28" s="281"/>
      <c r="C28" s="282"/>
      <c r="D28" s="280" t="s">
        <v>513</v>
      </c>
      <c r="E28" s="280"/>
      <c r="F28" s="280"/>
      <c r="G28" s="280"/>
      <c r="H28" s="280"/>
      <c r="I28" s="280"/>
      <c r="J28" s="280"/>
      <c r="K28" s="278"/>
    </row>
    <row r="29" s="1" customFormat="1" ht="12.75" customHeight="1">
      <c r="B29" s="281"/>
      <c r="C29" s="282"/>
      <c r="D29" s="282"/>
      <c r="E29" s="282"/>
      <c r="F29" s="282"/>
      <c r="G29" s="282"/>
      <c r="H29" s="282"/>
      <c r="I29" s="282"/>
      <c r="J29" s="282"/>
      <c r="K29" s="278"/>
    </row>
    <row r="30" s="1" customFormat="1" ht="15" customHeight="1">
      <c r="B30" s="281"/>
      <c r="C30" s="282"/>
      <c r="D30" s="280" t="s">
        <v>514</v>
      </c>
      <c r="E30" s="280"/>
      <c r="F30" s="280"/>
      <c r="G30" s="280"/>
      <c r="H30" s="280"/>
      <c r="I30" s="280"/>
      <c r="J30" s="280"/>
      <c r="K30" s="278"/>
    </row>
    <row r="31" s="1" customFormat="1" ht="15" customHeight="1">
      <c r="B31" s="281"/>
      <c r="C31" s="282"/>
      <c r="D31" s="280" t="s">
        <v>515</v>
      </c>
      <c r="E31" s="280"/>
      <c r="F31" s="280"/>
      <c r="G31" s="280"/>
      <c r="H31" s="280"/>
      <c r="I31" s="280"/>
      <c r="J31" s="280"/>
      <c r="K31" s="278"/>
    </row>
    <row r="32" s="1" customFormat="1" ht="12.75" customHeight="1">
      <c r="B32" s="281"/>
      <c r="C32" s="282"/>
      <c r="D32" s="282"/>
      <c r="E32" s="282"/>
      <c r="F32" s="282"/>
      <c r="G32" s="282"/>
      <c r="H32" s="282"/>
      <c r="I32" s="282"/>
      <c r="J32" s="282"/>
      <c r="K32" s="278"/>
    </row>
    <row r="33" s="1" customFormat="1" ht="15" customHeight="1">
      <c r="B33" s="281"/>
      <c r="C33" s="282"/>
      <c r="D33" s="280" t="s">
        <v>516</v>
      </c>
      <c r="E33" s="280"/>
      <c r="F33" s="280"/>
      <c r="G33" s="280"/>
      <c r="H33" s="280"/>
      <c r="I33" s="280"/>
      <c r="J33" s="280"/>
      <c r="K33" s="278"/>
    </row>
    <row r="34" s="1" customFormat="1" ht="15" customHeight="1">
      <c r="B34" s="281"/>
      <c r="C34" s="282"/>
      <c r="D34" s="280" t="s">
        <v>517</v>
      </c>
      <c r="E34" s="280"/>
      <c r="F34" s="280"/>
      <c r="G34" s="280"/>
      <c r="H34" s="280"/>
      <c r="I34" s="280"/>
      <c r="J34" s="280"/>
      <c r="K34" s="278"/>
    </row>
    <row r="35" s="1" customFormat="1" ht="15" customHeight="1">
      <c r="B35" s="281"/>
      <c r="C35" s="282"/>
      <c r="D35" s="280" t="s">
        <v>518</v>
      </c>
      <c r="E35" s="280"/>
      <c r="F35" s="280"/>
      <c r="G35" s="280"/>
      <c r="H35" s="280"/>
      <c r="I35" s="280"/>
      <c r="J35" s="280"/>
      <c r="K35" s="278"/>
    </row>
    <row r="36" s="1" customFormat="1" ht="15" customHeight="1">
      <c r="B36" s="281"/>
      <c r="C36" s="282"/>
      <c r="D36" s="280"/>
      <c r="E36" s="283" t="s">
        <v>106</v>
      </c>
      <c r="F36" s="280"/>
      <c r="G36" s="280" t="s">
        <v>519</v>
      </c>
      <c r="H36" s="280"/>
      <c r="I36" s="280"/>
      <c r="J36" s="280"/>
      <c r="K36" s="278"/>
    </row>
    <row r="37" s="1" customFormat="1" ht="30.75" customHeight="1">
      <c r="B37" s="281"/>
      <c r="C37" s="282"/>
      <c r="D37" s="280"/>
      <c r="E37" s="283" t="s">
        <v>520</v>
      </c>
      <c r="F37" s="280"/>
      <c r="G37" s="280" t="s">
        <v>521</v>
      </c>
      <c r="H37" s="280"/>
      <c r="I37" s="280"/>
      <c r="J37" s="280"/>
      <c r="K37" s="278"/>
    </row>
    <row r="38" s="1" customFormat="1" ht="15" customHeight="1">
      <c r="B38" s="281"/>
      <c r="C38" s="282"/>
      <c r="D38" s="280"/>
      <c r="E38" s="283" t="s">
        <v>61</v>
      </c>
      <c r="F38" s="280"/>
      <c r="G38" s="280" t="s">
        <v>522</v>
      </c>
      <c r="H38" s="280"/>
      <c r="I38" s="280"/>
      <c r="J38" s="280"/>
      <c r="K38" s="278"/>
    </row>
    <row r="39" s="1" customFormat="1" ht="15" customHeight="1">
      <c r="B39" s="281"/>
      <c r="C39" s="282"/>
      <c r="D39" s="280"/>
      <c r="E39" s="283" t="s">
        <v>62</v>
      </c>
      <c r="F39" s="280"/>
      <c r="G39" s="280" t="s">
        <v>523</v>
      </c>
      <c r="H39" s="280"/>
      <c r="I39" s="280"/>
      <c r="J39" s="280"/>
      <c r="K39" s="278"/>
    </row>
    <row r="40" s="1" customFormat="1" ht="15" customHeight="1">
      <c r="B40" s="281"/>
      <c r="C40" s="282"/>
      <c r="D40" s="280"/>
      <c r="E40" s="283" t="s">
        <v>107</v>
      </c>
      <c r="F40" s="280"/>
      <c r="G40" s="280" t="s">
        <v>524</v>
      </c>
      <c r="H40" s="280"/>
      <c r="I40" s="280"/>
      <c r="J40" s="280"/>
      <c r="K40" s="278"/>
    </row>
    <row r="41" s="1" customFormat="1" ht="15" customHeight="1">
      <c r="B41" s="281"/>
      <c r="C41" s="282"/>
      <c r="D41" s="280"/>
      <c r="E41" s="283" t="s">
        <v>108</v>
      </c>
      <c r="F41" s="280"/>
      <c r="G41" s="280" t="s">
        <v>525</v>
      </c>
      <c r="H41" s="280"/>
      <c r="I41" s="280"/>
      <c r="J41" s="280"/>
      <c r="K41" s="278"/>
    </row>
    <row r="42" s="1" customFormat="1" ht="15" customHeight="1">
      <c r="B42" s="281"/>
      <c r="C42" s="282"/>
      <c r="D42" s="280"/>
      <c r="E42" s="283" t="s">
        <v>526</v>
      </c>
      <c r="F42" s="280"/>
      <c r="G42" s="280" t="s">
        <v>527</v>
      </c>
      <c r="H42" s="280"/>
      <c r="I42" s="280"/>
      <c r="J42" s="280"/>
      <c r="K42" s="278"/>
    </row>
    <row r="43" s="1" customFormat="1" ht="15" customHeight="1">
      <c r="B43" s="281"/>
      <c r="C43" s="282"/>
      <c r="D43" s="280"/>
      <c r="E43" s="283"/>
      <c r="F43" s="280"/>
      <c r="G43" s="280" t="s">
        <v>528</v>
      </c>
      <c r="H43" s="280"/>
      <c r="I43" s="280"/>
      <c r="J43" s="280"/>
      <c r="K43" s="278"/>
    </row>
    <row r="44" s="1" customFormat="1" ht="15" customHeight="1">
      <c r="B44" s="281"/>
      <c r="C44" s="282"/>
      <c r="D44" s="280"/>
      <c r="E44" s="283" t="s">
        <v>529</v>
      </c>
      <c r="F44" s="280"/>
      <c r="G44" s="280" t="s">
        <v>530</v>
      </c>
      <c r="H44" s="280"/>
      <c r="I44" s="280"/>
      <c r="J44" s="280"/>
      <c r="K44" s="278"/>
    </row>
    <row r="45" s="1" customFormat="1" ht="15" customHeight="1">
      <c r="B45" s="281"/>
      <c r="C45" s="282"/>
      <c r="D45" s="280"/>
      <c r="E45" s="283" t="s">
        <v>110</v>
      </c>
      <c r="F45" s="280"/>
      <c r="G45" s="280" t="s">
        <v>531</v>
      </c>
      <c r="H45" s="280"/>
      <c r="I45" s="280"/>
      <c r="J45" s="280"/>
      <c r="K45" s="278"/>
    </row>
    <row r="46" s="1" customFormat="1" ht="12.75" customHeight="1">
      <c r="B46" s="281"/>
      <c r="C46" s="282"/>
      <c r="D46" s="280"/>
      <c r="E46" s="280"/>
      <c r="F46" s="280"/>
      <c r="G46" s="280"/>
      <c r="H46" s="280"/>
      <c r="I46" s="280"/>
      <c r="J46" s="280"/>
      <c r="K46" s="278"/>
    </row>
    <row r="47" s="1" customFormat="1" ht="15" customHeight="1">
      <c r="B47" s="281"/>
      <c r="C47" s="282"/>
      <c r="D47" s="280" t="s">
        <v>532</v>
      </c>
      <c r="E47" s="280"/>
      <c r="F47" s="280"/>
      <c r="G47" s="280"/>
      <c r="H47" s="280"/>
      <c r="I47" s="280"/>
      <c r="J47" s="280"/>
      <c r="K47" s="278"/>
    </row>
    <row r="48" s="1" customFormat="1" ht="15" customHeight="1">
      <c r="B48" s="281"/>
      <c r="C48" s="282"/>
      <c r="D48" s="282"/>
      <c r="E48" s="280" t="s">
        <v>533</v>
      </c>
      <c r="F48" s="280"/>
      <c r="G48" s="280"/>
      <c r="H48" s="280"/>
      <c r="I48" s="280"/>
      <c r="J48" s="280"/>
      <c r="K48" s="278"/>
    </row>
    <row r="49" s="1" customFormat="1" ht="15" customHeight="1">
      <c r="B49" s="281"/>
      <c r="C49" s="282"/>
      <c r="D49" s="282"/>
      <c r="E49" s="280" t="s">
        <v>534</v>
      </c>
      <c r="F49" s="280"/>
      <c r="G49" s="280"/>
      <c r="H49" s="280"/>
      <c r="I49" s="280"/>
      <c r="J49" s="280"/>
      <c r="K49" s="278"/>
    </row>
    <row r="50" s="1" customFormat="1" ht="15" customHeight="1">
      <c r="B50" s="281"/>
      <c r="C50" s="282"/>
      <c r="D50" s="282"/>
      <c r="E50" s="280" t="s">
        <v>535</v>
      </c>
      <c r="F50" s="280"/>
      <c r="G50" s="280"/>
      <c r="H50" s="280"/>
      <c r="I50" s="280"/>
      <c r="J50" s="280"/>
      <c r="K50" s="278"/>
    </row>
    <row r="51" s="1" customFormat="1" ht="15" customHeight="1">
      <c r="B51" s="281"/>
      <c r="C51" s="282"/>
      <c r="D51" s="280" t="s">
        <v>536</v>
      </c>
      <c r="E51" s="280"/>
      <c r="F51" s="280"/>
      <c r="G51" s="280"/>
      <c r="H51" s="280"/>
      <c r="I51" s="280"/>
      <c r="J51" s="280"/>
      <c r="K51" s="278"/>
    </row>
    <row r="52" s="1" customFormat="1" ht="25.5" customHeight="1">
      <c r="B52" s="276"/>
      <c r="C52" s="277" t="s">
        <v>537</v>
      </c>
      <c r="D52" s="277"/>
      <c r="E52" s="277"/>
      <c r="F52" s="277"/>
      <c r="G52" s="277"/>
      <c r="H52" s="277"/>
      <c r="I52" s="277"/>
      <c r="J52" s="277"/>
      <c r="K52" s="278"/>
    </row>
    <row r="53" s="1" customFormat="1" ht="5.25" customHeight="1">
      <c r="B53" s="276"/>
      <c r="C53" s="279"/>
      <c r="D53" s="279"/>
      <c r="E53" s="279"/>
      <c r="F53" s="279"/>
      <c r="G53" s="279"/>
      <c r="H53" s="279"/>
      <c r="I53" s="279"/>
      <c r="J53" s="279"/>
      <c r="K53" s="278"/>
    </row>
    <row r="54" s="1" customFormat="1" ht="15" customHeight="1">
      <c r="B54" s="276"/>
      <c r="C54" s="280" t="s">
        <v>538</v>
      </c>
      <c r="D54" s="280"/>
      <c r="E54" s="280"/>
      <c r="F54" s="280"/>
      <c r="G54" s="280"/>
      <c r="H54" s="280"/>
      <c r="I54" s="280"/>
      <c r="J54" s="280"/>
      <c r="K54" s="278"/>
    </row>
    <row r="55" s="1" customFormat="1" ht="15" customHeight="1">
      <c r="B55" s="276"/>
      <c r="C55" s="280" t="s">
        <v>539</v>
      </c>
      <c r="D55" s="280"/>
      <c r="E55" s="280"/>
      <c r="F55" s="280"/>
      <c r="G55" s="280"/>
      <c r="H55" s="280"/>
      <c r="I55" s="280"/>
      <c r="J55" s="280"/>
      <c r="K55" s="278"/>
    </row>
    <row r="56" s="1" customFormat="1" ht="12.75" customHeight="1">
      <c r="B56" s="276"/>
      <c r="C56" s="280"/>
      <c r="D56" s="280"/>
      <c r="E56" s="280"/>
      <c r="F56" s="280"/>
      <c r="G56" s="280"/>
      <c r="H56" s="280"/>
      <c r="I56" s="280"/>
      <c r="J56" s="280"/>
      <c r="K56" s="278"/>
    </row>
    <row r="57" s="1" customFormat="1" ht="15" customHeight="1">
      <c r="B57" s="276"/>
      <c r="C57" s="280" t="s">
        <v>540</v>
      </c>
      <c r="D57" s="280"/>
      <c r="E57" s="280"/>
      <c r="F57" s="280"/>
      <c r="G57" s="280"/>
      <c r="H57" s="280"/>
      <c r="I57" s="280"/>
      <c r="J57" s="280"/>
      <c r="K57" s="278"/>
    </row>
    <row r="58" s="1" customFormat="1" ht="15" customHeight="1">
      <c r="B58" s="276"/>
      <c r="C58" s="282"/>
      <c r="D58" s="280" t="s">
        <v>541</v>
      </c>
      <c r="E58" s="280"/>
      <c r="F58" s="280"/>
      <c r="G58" s="280"/>
      <c r="H58" s="280"/>
      <c r="I58" s="280"/>
      <c r="J58" s="280"/>
      <c r="K58" s="278"/>
    </row>
    <row r="59" s="1" customFormat="1" ht="15" customHeight="1">
      <c r="B59" s="276"/>
      <c r="C59" s="282"/>
      <c r="D59" s="280" t="s">
        <v>542</v>
      </c>
      <c r="E59" s="280"/>
      <c r="F59" s="280"/>
      <c r="G59" s="280"/>
      <c r="H59" s="280"/>
      <c r="I59" s="280"/>
      <c r="J59" s="280"/>
      <c r="K59" s="278"/>
    </row>
    <row r="60" s="1" customFormat="1" ht="15" customHeight="1">
      <c r="B60" s="276"/>
      <c r="C60" s="282"/>
      <c r="D60" s="280" t="s">
        <v>543</v>
      </c>
      <c r="E60" s="280"/>
      <c r="F60" s="280"/>
      <c r="G60" s="280"/>
      <c r="H60" s="280"/>
      <c r="I60" s="280"/>
      <c r="J60" s="280"/>
      <c r="K60" s="278"/>
    </row>
    <row r="61" s="1" customFormat="1" ht="15" customHeight="1">
      <c r="B61" s="276"/>
      <c r="C61" s="282"/>
      <c r="D61" s="280" t="s">
        <v>544</v>
      </c>
      <c r="E61" s="280"/>
      <c r="F61" s="280"/>
      <c r="G61" s="280"/>
      <c r="H61" s="280"/>
      <c r="I61" s="280"/>
      <c r="J61" s="280"/>
      <c r="K61" s="278"/>
    </row>
    <row r="62" s="1" customFormat="1" ht="15" customHeight="1">
      <c r="B62" s="276"/>
      <c r="C62" s="282"/>
      <c r="D62" s="285" t="s">
        <v>545</v>
      </c>
      <c r="E62" s="285"/>
      <c r="F62" s="285"/>
      <c r="G62" s="285"/>
      <c r="H62" s="285"/>
      <c r="I62" s="285"/>
      <c r="J62" s="285"/>
      <c r="K62" s="278"/>
    </row>
    <row r="63" s="1" customFormat="1" ht="15" customHeight="1">
      <c r="B63" s="276"/>
      <c r="C63" s="282"/>
      <c r="D63" s="280" t="s">
        <v>546</v>
      </c>
      <c r="E63" s="280"/>
      <c r="F63" s="280"/>
      <c r="G63" s="280"/>
      <c r="H63" s="280"/>
      <c r="I63" s="280"/>
      <c r="J63" s="280"/>
      <c r="K63" s="278"/>
    </row>
    <row r="64" s="1" customFormat="1" ht="12.75" customHeight="1">
      <c r="B64" s="276"/>
      <c r="C64" s="282"/>
      <c r="D64" s="282"/>
      <c r="E64" s="286"/>
      <c r="F64" s="282"/>
      <c r="G64" s="282"/>
      <c r="H64" s="282"/>
      <c r="I64" s="282"/>
      <c r="J64" s="282"/>
      <c r="K64" s="278"/>
    </row>
    <row r="65" s="1" customFormat="1" ht="15" customHeight="1">
      <c r="B65" s="276"/>
      <c r="C65" s="282"/>
      <c r="D65" s="280" t="s">
        <v>547</v>
      </c>
      <c r="E65" s="280"/>
      <c r="F65" s="280"/>
      <c r="G65" s="280"/>
      <c r="H65" s="280"/>
      <c r="I65" s="280"/>
      <c r="J65" s="280"/>
      <c r="K65" s="278"/>
    </row>
    <row r="66" s="1" customFormat="1" ht="15" customHeight="1">
      <c r="B66" s="276"/>
      <c r="C66" s="282"/>
      <c r="D66" s="285" t="s">
        <v>548</v>
      </c>
      <c r="E66" s="285"/>
      <c r="F66" s="285"/>
      <c r="G66" s="285"/>
      <c r="H66" s="285"/>
      <c r="I66" s="285"/>
      <c r="J66" s="285"/>
      <c r="K66" s="278"/>
    </row>
    <row r="67" s="1" customFormat="1" ht="15" customHeight="1">
      <c r="B67" s="276"/>
      <c r="C67" s="282"/>
      <c r="D67" s="280" t="s">
        <v>549</v>
      </c>
      <c r="E67" s="280"/>
      <c r="F67" s="280"/>
      <c r="G67" s="280"/>
      <c r="H67" s="280"/>
      <c r="I67" s="280"/>
      <c r="J67" s="280"/>
      <c r="K67" s="278"/>
    </row>
    <row r="68" s="1" customFormat="1" ht="15" customHeight="1">
      <c r="B68" s="276"/>
      <c r="C68" s="282"/>
      <c r="D68" s="280" t="s">
        <v>550</v>
      </c>
      <c r="E68" s="280"/>
      <c r="F68" s="280"/>
      <c r="G68" s="280"/>
      <c r="H68" s="280"/>
      <c r="I68" s="280"/>
      <c r="J68" s="280"/>
      <c r="K68" s="278"/>
    </row>
    <row r="69" s="1" customFormat="1" ht="15" customHeight="1">
      <c r="B69" s="276"/>
      <c r="C69" s="282"/>
      <c r="D69" s="280" t="s">
        <v>551</v>
      </c>
      <c r="E69" s="280"/>
      <c r="F69" s="280"/>
      <c r="G69" s="280"/>
      <c r="H69" s="280"/>
      <c r="I69" s="280"/>
      <c r="J69" s="280"/>
      <c r="K69" s="278"/>
    </row>
    <row r="70" s="1" customFormat="1" ht="15" customHeight="1">
      <c r="B70" s="276"/>
      <c r="C70" s="282"/>
      <c r="D70" s="280" t="s">
        <v>552</v>
      </c>
      <c r="E70" s="280"/>
      <c r="F70" s="280"/>
      <c r="G70" s="280"/>
      <c r="H70" s="280"/>
      <c r="I70" s="280"/>
      <c r="J70" s="280"/>
      <c r="K70" s="278"/>
    </row>
    <row r="71" s="1" customFormat="1" ht="12.75" customHeight="1">
      <c r="B71" s="287"/>
      <c r="C71" s="288"/>
      <c r="D71" s="288"/>
      <c r="E71" s="288"/>
      <c r="F71" s="288"/>
      <c r="G71" s="288"/>
      <c r="H71" s="288"/>
      <c r="I71" s="288"/>
      <c r="J71" s="288"/>
      <c r="K71" s="289"/>
    </row>
    <row r="72" s="1" customFormat="1" ht="18.75" customHeight="1">
      <c r="B72" s="290"/>
      <c r="C72" s="290"/>
      <c r="D72" s="290"/>
      <c r="E72" s="290"/>
      <c r="F72" s="290"/>
      <c r="G72" s="290"/>
      <c r="H72" s="290"/>
      <c r="I72" s="290"/>
      <c r="J72" s="290"/>
      <c r="K72" s="291"/>
    </row>
    <row r="73" s="1" customFormat="1" ht="18.75" customHeight="1">
      <c r="B73" s="291"/>
      <c r="C73" s="291"/>
      <c r="D73" s="291"/>
      <c r="E73" s="291"/>
      <c r="F73" s="291"/>
      <c r="G73" s="291"/>
      <c r="H73" s="291"/>
      <c r="I73" s="291"/>
      <c r="J73" s="291"/>
      <c r="K73" s="291"/>
    </row>
    <row r="74" s="1" customFormat="1" ht="7.5" customHeight="1">
      <c r="B74" s="292"/>
      <c r="C74" s="293"/>
      <c r="D74" s="293"/>
      <c r="E74" s="293"/>
      <c r="F74" s="293"/>
      <c r="G74" s="293"/>
      <c r="H74" s="293"/>
      <c r="I74" s="293"/>
      <c r="J74" s="293"/>
      <c r="K74" s="294"/>
    </row>
    <row r="75" s="1" customFormat="1" ht="45" customHeight="1">
      <c r="B75" s="295"/>
      <c r="C75" s="296" t="s">
        <v>553</v>
      </c>
      <c r="D75" s="296"/>
      <c r="E75" s="296"/>
      <c r="F75" s="296"/>
      <c r="G75" s="296"/>
      <c r="H75" s="296"/>
      <c r="I75" s="296"/>
      <c r="J75" s="296"/>
      <c r="K75" s="297"/>
    </row>
    <row r="76" s="1" customFormat="1" ht="17.25" customHeight="1">
      <c r="B76" s="295"/>
      <c r="C76" s="298" t="s">
        <v>554</v>
      </c>
      <c r="D76" s="298"/>
      <c r="E76" s="298"/>
      <c r="F76" s="298" t="s">
        <v>555</v>
      </c>
      <c r="G76" s="299"/>
      <c r="H76" s="298" t="s">
        <v>62</v>
      </c>
      <c r="I76" s="298" t="s">
        <v>65</v>
      </c>
      <c r="J76" s="298" t="s">
        <v>556</v>
      </c>
      <c r="K76" s="297"/>
    </row>
    <row r="77" s="1" customFormat="1" ht="17.25" customHeight="1">
      <c r="B77" s="295"/>
      <c r="C77" s="300" t="s">
        <v>557</v>
      </c>
      <c r="D77" s="300"/>
      <c r="E77" s="300"/>
      <c r="F77" s="301" t="s">
        <v>558</v>
      </c>
      <c r="G77" s="302"/>
      <c r="H77" s="300"/>
      <c r="I77" s="300"/>
      <c r="J77" s="300" t="s">
        <v>559</v>
      </c>
      <c r="K77" s="297"/>
    </row>
    <row r="78" s="1" customFormat="1" ht="5.25" customHeight="1">
      <c r="B78" s="295"/>
      <c r="C78" s="303"/>
      <c r="D78" s="303"/>
      <c r="E78" s="303"/>
      <c r="F78" s="303"/>
      <c r="G78" s="304"/>
      <c r="H78" s="303"/>
      <c r="I78" s="303"/>
      <c r="J78" s="303"/>
      <c r="K78" s="297"/>
    </row>
    <row r="79" s="1" customFormat="1" ht="15" customHeight="1">
      <c r="B79" s="295"/>
      <c r="C79" s="283" t="s">
        <v>61</v>
      </c>
      <c r="D79" s="305"/>
      <c r="E79" s="305"/>
      <c r="F79" s="306" t="s">
        <v>560</v>
      </c>
      <c r="G79" s="307"/>
      <c r="H79" s="283" t="s">
        <v>561</v>
      </c>
      <c r="I79" s="283" t="s">
        <v>562</v>
      </c>
      <c r="J79" s="283">
        <v>20</v>
      </c>
      <c r="K79" s="297"/>
    </row>
    <row r="80" s="1" customFormat="1" ht="15" customHeight="1">
      <c r="B80" s="295"/>
      <c r="C80" s="283" t="s">
        <v>563</v>
      </c>
      <c r="D80" s="283"/>
      <c r="E80" s="283"/>
      <c r="F80" s="306" t="s">
        <v>560</v>
      </c>
      <c r="G80" s="307"/>
      <c r="H80" s="283" t="s">
        <v>564</v>
      </c>
      <c r="I80" s="283" t="s">
        <v>562</v>
      </c>
      <c r="J80" s="283">
        <v>120</v>
      </c>
      <c r="K80" s="297"/>
    </row>
    <row r="81" s="1" customFormat="1" ht="15" customHeight="1">
      <c r="B81" s="308"/>
      <c r="C81" s="283" t="s">
        <v>565</v>
      </c>
      <c r="D81" s="283"/>
      <c r="E81" s="283"/>
      <c r="F81" s="306" t="s">
        <v>566</v>
      </c>
      <c r="G81" s="307"/>
      <c r="H81" s="283" t="s">
        <v>567</v>
      </c>
      <c r="I81" s="283" t="s">
        <v>562</v>
      </c>
      <c r="J81" s="283">
        <v>50</v>
      </c>
      <c r="K81" s="297"/>
    </row>
    <row r="82" s="1" customFormat="1" ht="15" customHeight="1">
      <c r="B82" s="308"/>
      <c r="C82" s="283" t="s">
        <v>568</v>
      </c>
      <c r="D82" s="283"/>
      <c r="E82" s="283"/>
      <c r="F82" s="306" t="s">
        <v>560</v>
      </c>
      <c r="G82" s="307"/>
      <c r="H82" s="283" t="s">
        <v>569</v>
      </c>
      <c r="I82" s="283" t="s">
        <v>570</v>
      </c>
      <c r="J82" s="283"/>
      <c r="K82" s="297"/>
    </row>
    <row r="83" s="1" customFormat="1" ht="15" customHeight="1">
      <c r="B83" s="308"/>
      <c r="C83" s="309" t="s">
        <v>571</v>
      </c>
      <c r="D83" s="309"/>
      <c r="E83" s="309"/>
      <c r="F83" s="310" t="s">
        <v>566</v>
      </c>
      <c r="G83" s="309"/>
      <c r="H83" s="309" t="s">
        <v>572</v>
      </c>
      <c r="I83" s="309" t="s">
        <v>562</v>
      </c>
      <c r="J83" s="309">
        <v>15</v>
      </c>
      <c r="K83" s="297"/>
    </row>
    <row r="84" s="1" customFormat="1" ht="15" customHeight="1">
      <c r="B84" s="308"/>
      <c r="C84" s="309" t="s">
        <v>573</v>
      </c>
      <c r="D84" s="309"/>
      <c r="E84" s="309"/>
      <c r="F84" s="310" t="s">
        <v>566</v>
      </c>
      <c r="G84" s="309"/>
      <c r="H84" s="309" t="s">
        <v>574</v>
      </c>
      <c r="I84" s="309" t="s">
        <v>562</v>
      </c>
      <c r="J84" s="309">
        <v>15</v>
      </c>
      <c r="K84" s="297"/>
    </row>
    <row r="85" s="1" customFormat="1" ht="15" customHeight="1">
      <c r="B85" s="308"/>
      <c r="C85" s="309" t="s">
        <v>575</v>
      </c>
      <c r="D85" s="309"/>
      <c r="E85" s="309"/>
      <c r="F85" s="310" t="s">
        <v>566</v>
      </c>
      <c r="G85" s="309"/>
      <c r="H85" s="309" t="s">
        <v>576</v>
      </c>
      <c r="I85" s="309" t="s">
        <v>562</v>
      </c>
      <c r="J85" s="309">
        <v>20</v>
      </c>
      <c r="K85" s="297"/>
    </row>
    <row r="86" s="1" customFormat="1" ht="15" customHeight="1">
      <c r="B86" s="308"/>
      <c r="C86" s="309" t="s">
        <v>577</v>
      </c>
      <c r="D86" s="309"/>
      <c r="E86" s="309"/>
      <c r="F86" s="310" t="s">
        <v>566</v>
      </c>
      <c r="G86" s="309"/>
      <c r="H86" s="309" t="s">
        <v>578</v>
      </c>
      <c r="I86" s="309" t="s">
        <v>562</v>
      </c>
      <c r="J86" s="309">
        <v>20</v>
      </c>
      <c r="K86" s="297"/>
    </row>
    <row r="87" s="1" customFormat="1" ht="15" customHeight="1">
      <c r="B87" s="308"/>
      <c r="C87" s="283" t="s">
        <v>579</v>
      </c>
      <c r="D87" s="283"/>
      <c r="E87" s="283"/>
      <c r="F87" s="306" t="s">
        <v>566</v>
      </c>
      <c r="G87" s="307"/>
      <c r="H87" s="283" t="s">
        <v>580</v>
      </c>
      <c r="I87" s="283" t="s">
        <v>562</v>
      </c>
      <c r="J87" s="283">
        <v>50</v>
      </c>
      <c r="K87" s="297"/>
    </row>
    <row r="88" s="1" customFormat="1" ht="15" customHeight="1">
      <c r="B88" s="308"/>
      <c r="C88" s="283" t="s">
        <v>581</v>
      </c>
      <c r="D88" s="283"/>
      <c r="E88" s="283"/>
      <c r="F88" s="306" t="s">
        <v>566</v>
      </c>
      <c r="G88" s="307"/>
      <c r="H88" s="283" t="s">
        <v>582</v>
      </c>
      <c r="I88" s="283" t="s">
        <v>562</v>
      </c>
      <c r="J88" s="283">
        <v>20</v>
      </c>
      <c r="K88" s="297"/>
    </row>
    <row r="89" s="1" customFormat="1" ht="15" customHeight="1">
      <c r="B89" s="308"/>
      <c r="C89" s="283" t="s">
        <v>583</v>
      </c>
      <c r="D89" s="283"/>
      <c r="E89" s="283"/>
      <c r="F89" s="306" t="s">
        <v>566</v>
      </c>
      <c r="G89" s="307"/>
      <c r="H89" s="283" t="s">
        <v>584</v>
      </c>
      <c r="I89" s="283" t="s">
        <v>562</v>
      </c>
      <c r="J89" s="283">
        <v>20</v>
      </c>
      <c r="K89" s="297"/>
    </row>
    <row r="90" s="1" customFormat="1" ht="15" customHeight="1">
      <c r="B90" s="308"/>
      <c r="C90" s="283" t="s">
        <v>585</v>
      </c>
      <c r="D90" s="283"/>
      <c r="E90" s="283"/>
      <c r="F90" s="306" t="s">
        <v>566</v>
      </c>
      <c r="G90" s="307"/>
      <c r="H90" s="283" t="s">
        <v>586</v>
      </c>
      <c r="I90" s="283" t="s">
        <v>562</v>
      </c>
      <c r="J90" s="283">
        <v>50</v>
      </c>
      <c r="K90" s="297"/>
    </row>
    <row r="91" s="1" customFormat="1" ht="15" customHeight="1">
      <c r="B91" s="308"/>
      <c r="C91" s="283" t="s">
        <v>587</v>
      </c>
      <c r="D91" s="283"/>
      <c r="E91" s="283"/>
      <c r="F91" s="306" t="s">
        <v>566</v>
      </c>
      <c r="G91" s="307"/>
      <c r="H91" s="283" t="s">
        <v>587</v>
      </c>
      <c r="I91" s="283" t="s">
        <v>562</v>
      </c>
      <c r="J91" s="283">
        <v>50</v>
      </c>
      <c r="K91" s="297"/>
    </row>
    <row r="92" s="1" customFormat="1" ht="15" customHeight="1">
      <c r="B92" s="308"/>
      <c r="C92" s="283" t="s">
        <v>588</v>
      </c>
      <c r="D92" s="283"/>
      <c r="E92" s="283"/>
      <c r="F92" s="306" t="s">
        <v>566</v>
      </c>
      <c r="G92" s="307"/>
      <c r="H92" s="283" t="s">
        <v>589</v>
      </c>
      <c r="I92" s="283" t="s">
        <v>562</v>
      </c>
      <c r="J92" s="283">
        <v>255</v>
      </c>
      <c r="K92" s="297"/>
    </row>
    <row r="93" s="1" customFormat="1" ht="15" customHeight="1">
      <c r="B93" s="308"/>
      <c r="C93" s="283" t="s">
        <v>590</v>
      </c>
      <c r="D93" s="283"/>
      <c r="E93" s="283"/>
      <c r="F93" s="306" t="s">
        <v>560</v>
      </c>
      <c r="G93" s="307"/>
      <c r="H93" s="283" t="s">
        <v>591</v>
      </c>
      <c r="I93" s="283" t="s">
        <v>592</v>
      </c>
      <c r="J93" s="283"/>
      <c r="K93" s="297"/>
    </row>
    <row r="94" s="1" customFormat="1" ht="15" customHeight="1">
      <c r="B94" s="308"/>
      <c r="C94" s="283" t="s">
        <v>593</v>
      </c>
      <c r="D94" s="283"/>
      <c r="E94" s="283"/>
      <c r="F94" s="306" t="s">
        <v>560</v>
      </c>
      <c r="G94" s="307"/>
      <c r="H94" s="283" t="s">
        <v>594</v>
      </c>
      <c r="I94" s="283" t="s">
        <v>595</v>
      </c>
      <c r="J94" s="283"/>
      <c r="K94" s="297"/>
    </row>
    <row r="95" s="1" customFormat="1" ht="15" customHeight="1">
      <c r="B95" s="308"/>
      <c r="C95" s="283" t="s">
        <v>596</v>
      </c>
      <c r="D95" s="283"/>
      <c r="E95" s="283"/>
      <c r="F95" s="306" t="s">
        <v>560</v>
      </c>
      <c r="G95" s="307"/>
      <c r="H95" s="283" t="s">
        <v>596</v>
      </c>
      <c r="I95" s="283" t="s">
        <v>595</v>
      </c>
      <c r="J95" s="283"/>
      <c r="K95" s="297"/>
    </row>
    <row r="96" s="1" customFormat="1" ht="15" customHeight="1">
      <c r="B96" s="308"/>
      <c r="C96" s="283" t="s">
        <v>46</v>
      </c>
      <c r="D96" s="283"/>
      <c r="E96" s="283"/>
      <c r="F96" s="306" t="s">
        <v>560</v>
      </c>
      <c r="G96" s="307"/>
      <c r="H96" s="283" t="s">
        <v>597</v>
      </c>
      <c r="I96" s="283" t="s">
        <v>595</v>
      </c>
      <c r="J96" s="283"/>
      <c r="K96" s="297"/>
    </row>
    <row r="97" s="1" customFormat="1" ht="15" customHeight="1">
      <c r="B97" s="308"/>
      <c r="C97" s="283" t="s">
        <v>56</v>
      </c>
      <c r="D97" s="283"/>
      <c r="E97" s="283"/>
      <c r="F97" s="306" t="s">
        <v>560</v>
      </c>
      <c r="G97" s="307"/>
      <c r="H97" s="283" t="s">
        <v>598</v>
      </c>
      <c r="I97" s="283" t="s">
        <v>595</v>
      </c>
      <c r="J97" s="283"/>
      <c r="K97" s="297"/>
    </row>
    <row r="98" s="1" customFormat="1" ht="15" customHeight="1">
      <c r="B98" s="311"/>
      <c r="C98" s="312"/>
      <c r="D98" s="312"/>
      <c r="E98" s="312"/>
      <c r="F98" s="312"/>
      <c r="G98" s="312"/>
      <c r="H98" s="312"/>
      <c r="I98" s="312"/>
      <c r="J98" s="312"/>
      <c r="K98" s="313"/>
    </row>
    <row r="99" s="1" customFormat="1" ht="18.75" customHeight="1">
      <c r="B99" s="314"/>
      <c r="C99" s="315"/>
      <c r="D99" s="315"/>
      <c r="E99" s="315"/>
      <c r="F99" s="315"/>
      <c r="G99" s="315"/>
      <c r="H99" s="315"/>
      <c r="I99" s="315"/>
      <c r="J99" s="315"/>
      <c r="K99" s="314"/>
    </row>
    <row r="100" s="1" customFormat="1" ht="18.75" customHeight="1">
      <c r="B100" s="291"/>
      <c r="C100" s="291"/>
      <c r="D100" s="291"/>
      <c r="E100" s="291"/>
      <c r="F100" s="291"/>
      <c r="G100" s="291"/>
      <c r="H100" s="291"/>
      <c r="I100" s="291"/>
      <c r="J100" s="291"/>
      <c r="K100" s="291"/>
    </row>
    <row r="101" s="1" customFormat="1" ht="7.5" customHeight="1">
      <c r="B101" s="292"/>
      <c r="C101" s="293"/>
      <c r="D101" s="293"/>
      <c r="E101" s="293"/>
      <c r="F101" s="293"/>
      <c r="G101" s="293"/>
      <c r="H101" s="293"/>
      <c r="I101" s="293"/>
      <c r="J101" s="293"/>
      <c r="K101" s="294"/>
    </row>
    <row r="102" s="1" customFormat="1" ht="45" customHeight="1">
      <c r="B102" s="295"/>
      <c r="C102" s="296" t="s">
        <v>599</v>
      </c>
      <c r="D102" s="296"/>
      <c r="E102" s="296"/>
      <c r="F102" s="296"/>
      <c r="G102" s="296"/>
      <c r="H102" s="296"/>
      <c r="I102" s="296"/>
      <c r="J102" s="296"/>
      <c r="K102" s="297"/>
    </row>
    <row r="103" s="1" customFormat="1" ht="17.25" customHeight="1">
      <c r="B103" s="295"/>
      <c r="C103" s="298" t="s">
        <v>554</v>
      </c>
      <c r="D103" s="298"/>
      <c r="E103" s="298"/>
      <c r="F103" s="298" t="s">
        <v>555</v>
      </c>
      <c r="G103" s="299"/>
      <c r="H103" s="298" t="s">
        <v>62</v>
      </c>
      <c r="I103" s="298" t="s">
        <v>65</v>
      </c>
      <c r="J103" s="298" t="s">
        <v>556</v>
      </c>
      <c r="K103" s="297"/>
    </row>
    <row r="104" s="1" customFormat="1" ht="17.25" customHeight="1">
      <c r="B104" s="295"/>
      <c r="C104" s="300" t="s">
        <v>557</v>
      </c>
      <c r="D104" s="300"/>
      <c r="E104" s="300"/>
      <c r="F104" s="301" t="s">
        <v>558</v>
      </c>
      <c r="G104" s="302"/>
      <c r="H104" s="300"/>
      <c r="I104" s="300"/>
      <c r="J104" s="300" t="s">
        <v>559</v>
      </c>
      <c r="K104" s="297"/>
    </row>
    <row r="105" s="1" customFormat="1" ht="5.25" customHeight="1">
      <c r="B105" s="295"/>
      <c r="C105" s="298"/>
      <c r="D105" s="298"/>
      <c r="E105" s="298"/>
      <c r="F105" s="298"/>
      <c r="G105" s="316"/>
      <c r="H105" s="298"/>
      <c r="I105" s="298"/>
      <c r="J105" s="298"/>
      <c r="K105" s="297"/>
    </row>
    <row r="106" s="1" customFormat="1" ht="15" customHeight="1">
      <c r="B106" s="295"/>
      <c r="C106" s="283" t="s">
        <v>61</v>
      </c>
      <c r="D106" s="305"/>
      <c r="E106" s="305"/>
      <c r="F106" s="306" t="s">
        <v>560</v>
      </c>
      <c r="G106" s="283"/>
      <c r="H106" s="283" t="s">
        <v>600</v>
      </c>
      <c r="I106" s="283" t="s">
        <v>562</v>
      </c>
      <c r="J106" s="283">
        <v>20</v>
      </c>
      <c r="K106" s="297"/>
    </row>
    <row r="107" s="1" customFormat="1" ht="15" customHeight="1">
      <c r="B107" s="295"/>
      <c r="C107" s="283" t="s">
        <v>563</v>
      </c>
      <c r="D107" s="283"/>
      <c r="E107" s="283"/>
      <c r="F107" s="306" t="s">
        <v>560</v>
      </c>
      <c r="G107" s="283"/>
      <c r="H107" s="283" t="s">
        <v>600</v>
      </c>
      <c r="I107" s="283" t="s">
        <v>562</v>
      </c>
      <c r="J107" s="283">
        <v>120</v>
      </c>
      <c r="K107" s="297"/>
    </row>
    <row r="108" s="1" customFormat="1" ht="15" customHeight="1">
      <c r="B108" s="308"/>
      <c r="C108" s="283" t="s">
        <v>565</v>
      </c>
      <c r="D108" s="283"/>
      <c r="E108" s="283"/>
      <c r="F108" s="306" t="s">
        <v>566</v>
      </c>
      <c r="G108" s="283"/>
      <c r="H108" s="283" t="s">
        <v>600</v>
      </c>
      <c r="I108" s="283" t="s">
        <v>562</v>
      </c>
      <c r="J108" s="283">
        <v>50</v>
      </c>
      <c r="K108" s="297"/>
    </row>
    <row r="109" s="1" customFormat="1" ht="15" customHeight="1">
      <c r="B109" s="308"/>
      <c r="C109" s="283" t="s">
        <v>568</v>
      </c>
      <c r="D109" s="283"/>
      <c r="E109" s="283"/>
      <c r="F109" s="306" t="s">
        <v>560</v>
      </c>
      <c r="G109" s="283"/>
      <c r="H109" s="283" t="s">
        <v>600</v>
      </c>
      <c r="I109" s="283" t="s">
        <v>570</v>
      </c>
      <c r="J109" s="283"/>
      <c r="K109" s="297"/>
    </row>
    <row r="110" s="1" customFormat="1" ht="15" customHeight="1">
      <c r="B110" s="308"/>
      <c r="C110" s="283" t="s">
        <v>579</v>
      </c>
      <c r="D110" s="283"/>
      <c r="E110" s="283"/>
      <c r="F110" s="306" t="s">
        <v>566</v>
      </c>
      <c r="G110" s="283"/>
      <c r="H110" s="283" t="s">
        <v>600</v>
      </c>
      <c r="I110" s="283" t="s">
        <v>562</v>
      </c>
      <c r="J110" s="283">
        <v>50</v>
      </c>
      <c r="K110" s="297"/>
    </row>
    <row r="111" s="1" customFormat="1" ht="15" customHeight="1">
      <c r="B111" s="308"/>
      <c r="C111" s="283" t="s">
        <v>587</v>
      </c>
      <c r="D111" s="283"/>
      <c r="E111" s="283"/>
      <c r="F111" s="306" t="s">
        <v>566</v>
      </c>
      <c r="G111" s="283"/>
      <c r="H111" s="283" t="s">
        <v>600</v>
      </c>
      <c r="I111" s="283" t="s">
        <v>562</v>
      </c>
      <c r="J111" s="283">
        <v>50</v>
      </c>
      <c r="K111" s="297"/>
    </row>
    <row r="112" s="1" customFormat="1" ht="15" customHeight="1">
      <c r="B112" s="308"/>
      <c r="C112" s="283" t="s">
        <v>585</v>
      </c>
      <c r="D112" s="283"/>
      <c r="E112" s="283"/>
      <c r="F112" s="306" t="s">
        <v>566</v>
      </c>
      <c r="G112" s="283"/>
      <c r="H112" s="283" t="s">
        <v>600</v>
      </c>
      <c r="I112" s="283" t="s">
        <v>562</v>
      </c>
      <c r="J112" s="283">
        <v>50</v>
      </c>
      <c r="K112" s="297"/>
    </row>
    <row r="113" s="1" customFormat="1" ht="15" customHeight="1">
      <c r="B113" s="308"/>
      <c r="C113" s="283" t="s">
        <v>61</v>
      </c>
      <c r="D113" s="283"/>
      <c r="E113" s="283"/>
      <c r="F113" s="306" t="s">
        <v>560</v>
      </c>
      <c r="G113" s="283"/>
      <c r="H113" s="283" t="s">
        <v>601</v>
      </c>
      <c r="I113" s="283" t="s">
        <v>562</v>
      </c>
      <c r="J113" s="283">
        <v>20</v>
      </c>
      <c r="K113" s="297"/>
    </row>
    <row r="114" s="1" customFormat="1" ht="15" customHeight="1">
      <c r="B114" s="308"/>
      <c r="C114" s="283" t="s">
        <v>602</v>
      </c>
      <c r="D114" s="283"/>
      <c r="E114" s="283"/>
      <c r="F114" s="306" t="s">
        <v>560</v>
      </c>
      <c r="G114" s="283"/>
      <c r="H114" s="283" t="s">
        <v>603</v>
      </c>
      <c r="I114" s="283" t="s">
        <v>562</v>
      </c>
      <c r="J114" s="283">
        <v>120</v>
      </c>
      <c r="K114" s="297"/>
    </row>
    <row r="115" s="1" customFormat="1" ht="15" customHeight="1">
      <c r="B115" s="308"/>
      <c r="C115" s="283" t="s">
        <v>46</v>
      </c>
      <c r="D115" s="283"/>
      <c r="E115" s="283"/>
      <c r="F115" s="306" t="s">
        <v>560</v>
      </c>
      <c r="G115" s="283"/>
      <c r="H115" s="283" t="s">
        <v>604</v>
      </c>
      <c r="I115" s="283" t="s">
        <v>595</v>
      </c>
      <c r="J115" s="283"/>
      <c r="K115" s="297"/>
    </row>
    <row r="116" s="1" customFormat="1" ht="15" customHeight="1">
      <c r="B116" s="308"/>
      <c r="C116" s="283" t="s">
        <v>56</v>
      </c>
      <c r="D116" s="283"/>
      <c r="E116" s="283"/>
      <c r="F116" s="306" t="s">
        <v>560</v>
      </c>
      <c r="G116" s="283"/>
      <c r="H116" s="283" t="s">
        <v>605</v>
      </c>
      <c r="I116" s="283" t="s">
        <v>595</v>
      </c>
      <c r="J116" s="283"/>
      <c r="K116" s="297"/>
    </row>
    <row r="117" s="1" customFormat="1" ht="15" customHeight="1">
      <c r="B117" s="308"/>
      <c r="C117" s="283" t="s">
        <v>65</v>
      </c>
      <c r="D117" s="283"/>
      <c r="E117" s="283"/>
      <c r="F117" s="306" t="s">
        <v>560</v>
      </c>
      <c r="G117" s="283"/>
      <c r="H117" s="283" t="s">
        <v>606</v>
      </c>
      <c r="I117" s="283" t="s">
        <v>607</v>
      </c>
      <c r="J117" s="283"/>
      <c r="K117" s="297"/>
    </row>
    <row r="118" s="1" customFormat="1" ht="15" customHeight="1">
      <c r="B118" s="311"/>
      <c r="C118" s="317"/>
      <c r="D118" s="317"/>
      <c r="E118" s="317"/>
      <c r="F118" s="317"/>
      <c r="G118" s="317"/>
      <c r="H118" s="317"/>
      <c r="I118" s="317"/>
      <c r="J118" s="317"/>
      <c r="K118" s="313"/>
    </row>
    <row r="119" s="1" customFormat="1" ht="18.75" customHeight="1">
      <c r="B119" s="318"/>
      <c r="C119" s="319"/>
      <c r="D119" s="319"/>
      <c r="E119" s="319"/>
      <c r="F119" s="320"/>
      <c r="G119" s="319"/>
      <c r="H119" s="319"/>
      <c r="I119" s="319"/>
      <c r="J119" s="319"/>
      <c r="K119" s="318"/>
    </row>
    <row r="120" s="1" customFormat="1" ht="18.75" customHeight="1">
      <c r="B120" s="291"/>
      <c r="C120" s="291"/>
      <c r="D120" s="291"/>
      <c r="E120" s="291"/>
      <c r="F120" s="291"/>
      <c r="G120" s="291"/>
      <c r="H120" s="291"/>
      <c r="I120" s="291"/>
      <c r="J120" s="291"/>
      <c r="K120" s="291"/>
    </row>
    <row r="121" s="1" customFormat="1" ht="7.5" customHeight="1">
      <c r="B121" s="321"/>
      <c r="C121" s="322"/>
      <c r="D121" s="322"/>
      <c r="E121" s="322"/>
      <c r="F121" s="322"/>
      <c r="G121" s="322"/>
      <c r="H121" s="322"/>
      <c r="I121" s="322"/>
      <c r="J121" s="322"/>
      <c r="K121" s="323"/>
    </row>
    <row r="122" s="1" customFormat="1" ht="45" customHeight="1">
      <c r="B122" s="324"/>
      <c r="C122" s="274" t="s">
        <v>608</v>
      </c>
      <c r="D122" s="274"/>
      <c r="E122" s="274"/>
      <c r="F122" s="274"/>
      <c r="G122" s="274"/>
      <c r="H122" s="274"/>
      <c r="I122" s="274"/>
      <c r="J122" s="274"/>
      <c r="K122" s="325"/>
    </row>
    <row r="123" s="1" customFormat="1" ht="17.25" customHeight="1">
      <c r="B123" s="326"/>
      <c r="C123" s="298" t="s">
        <v>554</v>
      </c>
      <c r="D123" s="298"/>
      <c r="E123" s="298"/>
      <c r="F123" s="298" t="s">
        <v>555</v>
      </c>
      <c r="G123" s="299"/>
      <c r="H123" s="298" t="s">
        <v>62</v>
      </c>
      <c r="I123" s="298" t="s">
        <v>65</v>
      </c>
      <c r="J123" s="298" t="s">
        <v>556</v>
      </c>
      <c r="K123" s="327"/>
    </row>
    <row r="124" s="1" customFormat="1" ht="17.25" customHeight="1">
      <c r="B124" s="326"/>
      <c r="C124" s="300" t="s">
        <v>557</v>
      </c>
      <c r="D124" s="300"/>
      <c r="E124" s="300"/>
      <c r="F124" s="301" t="s">
        <v>558</v>
      </c>
      <c r="G124" s="302"/>
      <c r="H124" s="300"/>
      <c r="I124" s="300"/>
      <c r="J124" s="300" t="s">
        <v>559</v>
      </c>
      <c r="K124" s="327"/>
    </row>
    <row r="125" s="1" customFormat="1" ht="5.25" customHeight="1">
      <c r="B125" s="328"/>
      <c r="C125" s="303"/>
      <c r="D125" s="303"/>
      <c r="E125" s="303"/>
      <c r="F125" s="303"/>
      <c r="G125" s="329"/>
      <c r="H125" s="303"/>
      <c r="I125" s="303"/>
      <c r="J125" s="303"/>
      <c r="K125" s="330"/>
    </row>
    <row r="126" s="1" customFormat="1" ht="15" customHeight="1">
      <c r="B126" s="328"/>
      <c r="C126" s="283" t="s">
        <v>563</v>
      </c>
      <c r="D126" s="305"/>
      <c r="E126" s="305"/>
      <c r="F126" s="306" t="s">
        <v>560</v>
      </c>
      <c r="G126" s="283"/>
      <c r="H126" s="283" t="s">
        <v>600</v>
      </c>
      <c r="I126" s="283" t="s">
        <v>562</v>
      </c>
      <c r="J126" s="283">
        <v>120</v>
      </c>
      <c r="K126" s="331"/>
    </row>
    <row r="127" s="1" customFormat="1" ht="15" customHeight="1">
      <c r="B127" s="328"/>
      <c r="C127" s="283" t="s">
        <v>609</v>
      </c>
      <c r="D127" s="283"/>
      <c r="E127" s="283"/>
      <c r="F127" s="306" t="s">
        <v>560</v>
      </c>
      <c r="G127" s="283"/>
      <c r="H127" s="283" t="s">
        <v>610</v>
      </c>
      <c r="I127" s="283" t="s">
        <v>562</v>
      </c>
      <c r="J127" s="283" t="s">
        <v>611</v>
      </c>
      <c r="K127" s="331"/>
    </row>
    <row r="128" s="1" customFormat="1" ht="15" customHeight="1">
      <c r="B128" s="328"/>
      <c r="C128" s="283" t="s">
        <v>508</v>
      </c>
      <c r="D128" s="283"/>
      <c r="E128" s="283"/>
      <c r="F128" s="306" t="s">
        <v>560</v>
      </c>
      <c r="G128" s="283"/>
      <c r="H128" s="283" t="s">
        <v>612</v>
      </c>
      <c r="I128" s="283" t="s">
        <v>562</v>
      </c>
      <c r="J128" s="283" t="s">
        <v>611</v>
      </c>
      <c r="K128" s="331"/>
    </row>
    <row r="129" s="1" customFormat="1" ht="15" customHeight="1">
      <c r="B129" s="328"/>
      <c r="C129" s="283" t="s">
        <v>571</v>
      </c>
      <c r="D129" s="283"/>
      <c r="E129" s="283"/>
      <c r="F129" s="306" t="s">
        <v>566</v>
      </c>
      <c r="G129" s="283"/>
      <c r="H129" s="283" t="s">
        <v>572</v>
      </c>
      <c r="I129" s="283" t="s">
        <v>562</v>
      </c>
      <c r="J129" s="283">
        <v>15</v>
      </c>
      <c r="K129" s="331"/>
    </row>
    <row r="130" s="1" customFormat="1" ht="15" customHeight="1">
      <c r="B130" s="328"/>
      <c r="C130" s="309" t="s">
        <v>573</v>
      </c>
      <c r="D130" s="309"/>
      <c r="E130" s="309"/>
      <c r="F130" s="310" t="s">
        <v>566</v>
      </c>
      <c r="G130" s="309"/>
      <c r="H130" s="309" t="s">
        <v>574</v>
      </c>
      <c r="I130" s="309" t="s">
        <v>562</v>
      </c>
      <c r="J130" s="309">
        <v>15</v>
      </c>
      <c r="K130" s="331"/>
    </row>
    <row r="131" s="1" customFormat="1" ht="15" customHeight="1">
      <c r="B131" s="328"/>
      <c r="C131" s="309" t="s">
        <v>575</v>
      </c>
      <c r="D131" s="309"/>
      <c r="E131" s="309"/>
      <c r="F131" s="310" t="s">
        <v>566</v>
      </c>
      <c r="G131" s="309"/>
      <c r="H131" s="309" t="s">
        <v>576</v>
      </c>
      <c r="I131" s="309" t="s">
        <v>562</v>
      </c>
      <c r="J131" s="309">
        <v>20</v>
      </c>
      <c r="K131" s="331"/>
    </row>
    <row r="132" s="1" customFormat="1" ht="15" customHeight="1">
      <c r="B132" s="328"/>
      <c r="C132" s="309" t="s">
        <v>577</v>
      </c>
      <c r="D132" s="309"/>
      <c r="E132" s="309"/>
      <c r="F132" s="310" t="s">
        <v>566</v>
      </c>
      <c r="G132" s="309"/>
      <c r="H132" s="309" t="s">
        <v>578</v>
      </c>
      <c r="I132" s="309" t="s">
        <v>562</v>
      </c>
      <c r="J132" s="309">
        <v>20</v>
      </c>
      <c r="K132" s="331"/>
    </row>
    <row r="133" s="1" customFormat="1" ht="15" customHeight="1">
      <c r="B133" s="328"/>
      <c r="C133" s="283" t="s">
        <v>565</v>
      </c>
      <c r="D133" s="283"/>
      <c r="E133" s="283"/>
      <c r="F133" s="306" t="s">
        <v>566</v>
      </c>
      <c r="G133" s="283"/>
      <c r="H133" s="283" t="s">
        <v>600</v>
      </c>
      <c r="I133" s="283" t="s">
        <v>562</v>
      </c>
      <c r="J133" s="283">
        <v>50</v>
      </c>
      <c r="K133" s="331"/>
    </row>
    <row r="134" s="1" customFormat="1" ht="15" customHeight="1">
      <c r="B134" s="328"/>
      <c r="C134" s="283" t="s">
        <v>579</v>
      </c>
      <c r="D134" s="283"/>
      <c r="E134" s="283"/>
      <c r="F134" s="306" t="s">
        <v>566</v>
      </c>
      <c r="G134" s="283"/>
      <c r="H134" s="283" t="s">
        <v>600</v>
      </c>
      <c r="I134" s="283" t="s">
        <v>562</v>
      </c>
      <c r="J134" s="283">
        <v>50</v>
      </c>
      <c r="K134" s="331"/>
    </row>
    <row r="135" s="1" customFormat="1" ht="15" customHeight="1">
      <c r="B135" s="328"/>
      <c r="C135" s="283" t="s">
        <v>585</v>
      </c>
      <c r="D135" s="283"/>
      <c r="E135" s="283"/>
      <c r="F135" s="306" t="s">
        <v>566</v>
      </c>
      <c r="G135" s="283"/>
      <c r="H135" s="283" t="s">
        <v>600</v>
      </c>
      <c r="I135" s="283" t="s">
        <v>562</v>
      </c>
      <c r="J135" s="283">
        <v>50</v>
      </c>
      <c r="K135" s="331"/>
    </row>
    <row r="136" s="1" customFormat="1" ht="15" customHeight="1">
      <c r="B136" s="328"/>
      <c r="C136" s="283" t="s">
        <v>587</v>
      </c>
      <c r="D136" s="283"/>
      <c r="E136" s="283"/>
      <c r="F136" s="306" t="s">
        <v>566</v>
      </c>
      <c r="G136" s="283"/>
      <c r="H136" s="283" t="s">
        <v>600</v>
      </c>
      <c r="I136" s="283" t="s">
        <v>562</v>
      </c>
      <c r="J136" s="283">
        <v>50</v>
      </c>
      <c r="K136" s="331"/>
    </row>
    <row r="137" s="1" customFormat="1" ht="15" customHeight="1">
      <c r="B137" s="328"/>
      <c r="C137" s="283" t="s">
        <v>588</v>
      </c>
      <c r="D137" s="283"/>
      <c r="E137" s="283"/>
      <c r="F137" s="306" t="s">
        <v>566</v>
      </c>
      <c r="G137" s="283"/>
      <c r="H137" s="283" t="s">
        <v>613</v>
      </c>
      <c r="I137" s="283" t="s">
        <v>562</v>
      </c>
      <c r="J137" s="283">
        <v>255</v>
      </c>
      <c r="K137" s="331"/>
    </row>
    <row r="138" s="1" customFormat="1" ht="15" customHeight="1">
      <c r="B138" s="328"/>
      <c r="C138" s="283" t="s">
        <v>590</v>
      </c>
      <c r="D138" s="283"/>
      <c r="E138" s="283"/>
      <c r="F138" s="306" t="s">
        <v>560</v>
      </c>
      <c r="G138" s="283"/>
      <c r="H138" s="283" t="s">
        <v>614</v>
      </c>
      <c r="I138" s="283" t="s">
        <v>592</v>
      </c>
      <c r="J138" s="283"/>
      <c r="K138" s="331"/>
    </row>
    <row r="139" s="1" customFormat="1" ht="15" customHeight="1">
      <c r="B139" s="328"/>
      <c r="C139" s="283" t="s">
        <v>593</v>
      </c>
      <c r="D139" s="283"/>
      <c r="E139" s="283"/>
      <c r="F139" s="306" t="s">
        <v>560</v>
      </c>
      <c r="G139" s="283"/>
      <c r="H139" s="283" t="s">
        <v>615</v>
      </c>
      <c r="I139" s="283" t="s">
        <v>595</v>
      </c>
      <c r="J139" s="283"/>
      <c r="K139" s="331"/>
    </row>
    <row r="140" s="1" customFormat="1" ht="15" customHeight="1">
      <c r="B140" s="328"/>
      <c r="C140" s="283" t="s">
        <v>596</v>
      </c>
      <c r="D140" s="283"/>
      <c r="E140" s="283"/>
      <c r="F140" s="306" t="s">
        <v>560</v>
      </c>
      <c r="G140" s="283"/>
      <c r="H140" s="283" t="s">
        <v>596</v>
      </c>
      <c r="I140" s="283" t="s">
        <v>595</v>
      </c>
      <c r="J140" s="283"/>
      <c r="K140" s="331"/>
    </row>
    <row r="141" s="1" customFormat="1" ht="15" customHeight="1">
      <c r="B141" s="328"/>
      <c r="C141" s="283" t="s">
        <v>46</v>
      </c>
      <c r="D141" s="283"/>
      <c r="E141" s="283"/>
      <c r="F141" s="306" t="s">
        <v>560</v>
      </c>
      <c r="G141" s="283"/>
      <c r="H141" s="283" t="s">
        <v>616</v>
      </c>
      <c r="I141" s="283" t="s">
        <v>595</v>
      </c>
      <c r="J141" s="283"/>
      <c r="K141" s="331"/>
    </row>
    <row r="142" s="1" customFormat="1" ht="15" customHeight="1">
      <c r="B142" s="328"/>
      <c r="C142" s="283" t="s">
        <v>617</v>
      </c>
      <c r="D142" s="283"/>
      <c r="E142" s="283"/>
      <c r="F142" s="306" t="s">
        <v>560</v>
      </c>
      <c r="G142" s="283"/>
      <c r="H142" s="283" t="s">
        <v>618</v>
      </c>
      <c r="I142" s="283" t="s">
        <v>595</v>
      </c>
      <c r="J142" s="283"/>
      <c r="K142" s="331"/>
    </row>
    <row r="143" s="1" customFormat="1" ht="15" customHeight="1">
      <c r="B143" s="332"/>
      <c r="C143" s="333"/>
      <c r="D143" s="333"/>
      <c r="E143" s="333"/>
      <c r="F143" s="333"/>
      <c r="G143" s="333"/>
      <c r="H143" s="333"/>
      <c r="I143" s="333"/>
      <c r="J143" s="333"/>
      <c r="K143" s="334"/>
    </row>
    <row r="144" s="1" customFormat="1" ht="18.75" customHeight="1">
      <c r="B144" s="319"/>
      <c r="C144" s="319"/>
      <c r="D144" s="319"/>
      <c r="E144" s="319"/>
      <c r="F144" s="320"/>
      <c r="G144" s="319"/>
      <c r="H144" s="319"/>
      <c r="I144" s="319"/>
      <c r="J144" s="319"/>
      <c r="K144" s="319"/>
    </row>
    <row r="145" s="1" customFormat="1" ht="18.75" customHeight="1">
      <c r="B145" s="291"/>
      <c r="C145" s="291"/>
      <c r="D145" s="291"/>
      <c r="E145" s="291"/>
      <c r="F145" s="291"/>
      <c r="G145" s="291"/>
      <c r="H145" s="291"/>
      <c r="I145" s="291"/>
      <c r="J145" s="291"/>
      <c r="K145" s="291"/>
    </row>
    <row r="146" s="1" customFormat="1" ht="7.5" customHeight="1">
      <c r="B146" s="292"/>
      <c r="C146" s="293"/>
      <c r="D146" s="293"/>
      <c r="E146" s="293"/>
      <c r="F146" s="293"/>
      <c r="G146" s="293"/>
      <c r="H146" s="293"/>
      <c r="I146" s="293"/>
      <c r="J146" s="293"/>
      <c r="K146" s="294"/>
    </row>
    <row r="147" s="1" customFormat="1" ht="45" customHeight="1">
      <c r="B147" s="295"/>
      <c r="C147" s="296" t="s">
        <v>619</v>
      </c>
      <c r="D147" s="296"/>
      <c r="E147" s="296"/>
      <c r="F147" s="296"/>
      <c r="G147" s="296"/>
      <c r="H147" s="296"/>
      <c r="I147" s="296"/>
      <c r="J147" s="296"/>
      <c r="K147" s="297"/>
    </row>
    <row r="148" s="1" customFormat="1" ht="17.25" customHeight="1">
      <c r="B148" s="295"/>
      <c r="C148" s="298" t="s">
        <v>554</v>
      </c>
      <c r="D148" s="298"/>
      <c r="E148" s="298"/>
      <c r="F148" s="298" t="s">
        <v>555</v>
      </c>
      <c r="G148" s="299"/>
      <c r="H148" s="298" t="s">
        <v>62</v>
      </c>
      <c r="I148" s="298" t="s">
        <v>65</v>
      </c>
      <c r="J148" s="298" t="s">
        <v>556</v>
      </c>
      <c r="K148" s="297"/>
    </row>
    <row r="149" s="1" customFormat="1" ht="17.25" customHeight="1">
      <c r="B149" s="295"/>
      <c r="C149" s="300" t="s">
        <v>557</v>
      </c>
      <c r="D149" s="300"/>
      <c r="E149" s="300"/>
      <c r="F149" s="301" t="s">
        <v>558</v>
      </c>
      <c r="G149" s="302"/>
      <c r="H149" s="300"/>
      <c r="I149" s="300"/>
      <c r="J149" s="300" t="s">
        <v>559</v>
      </c>
      <c r="K149" s="297"/>
    </row>
    <row r="150" s="1" customFormat="1" ht="5.25" customHeight="1">
      <c r="B150" s="308"/>
      <c r="C150" s="303"/>
      <c r="D150" s="303"/>
      <c r="E150" s="303"/>
      <c r="F150" s="303"/>
      <c r="G150" s="304"/>
      <c r="H150" s="303"/>
      <c r="I150" s="303"/>
      <c r="J150" s="303"/>
      <c r="K150" s="331"/>
    </row>
    <row r="151" s="1" customFormat="1" ht="15" customHeight="1">
      <c r="B151" s="308"/>
      <c r="C151" s="335" t="s">
        <v>563</v>
      </c>
      <c r="D151" s="283"/>
      <c r="E151" s="283"/>
      <c r="F151" s="336" t="s">
        <v>560</v>
      </c>
      <c r="G151" s="283"/>
      <c r="H151" s="335" t="s">
        <v>600</v>
      </c>
      <c r="I151" s="335" t="s">
        <v>562</v>
      </c>
      <c r="J151" s="335">
        <v>120</v>
      </c>
      <c r="K151" s="331"/>
    </row>
    <row r="152" s="1" customFormat="1" ht="15" customHeight="1">
      <c r="B152" s="308"/>
      <c r="C152" s="335" t="s">
        <v>609</v>
      </c>
      <c r="D152" s="283"/>
      <c r="E152" s="283"/>
      <c r="F152" s="336" t="s">
        <v>560</v>
      </c>
      <c r="G152" s="283"/>
      <c r="H152" s="335" t="s">
        <v>620</v>
      </c>
      <c r="I152" s="335" t="s">
        <v>562</v>
      </c>
      <c r="J152" s="335" t="s">
        <v>611</v>
      </c>
      <c r="K152" s="331"/>
    </row>
    <row r="153" s="1" customFormat="1" ht="15" customHeight="1">
      <c r="B153" s="308"/>
      <c r="C153" s="335" t="s">
        <v>508</v>
      </c>
      <c r="D153" s="283"/>
      <c r="E153" s="283"/>
      <c r="F153" s="336" t="s">
        <v>560</v>
      </c>
      <c r="G153" s="283"/>
      <c r="H153" s="335" t="s">
        <v>621</v>
      </c>
      <c r="I153" s="335" t="s">
        <v>562</v>
      </c>
      <c r="J153" s="335" t="s">
        <v>611</v>
      </c>
      <c r="K153" s="331"/>
    </row>
    <row r="154" s="1" customFormat="1" ht="15" customHeight="1">
      <c r="B154" s="308"/>
      <c r="C154" s="335" t="s">
        <v>565</v>
      </c>
      <c r="D154" s="283"/>
      <c r="E154" s="283"/>
      <c r="F154" s="336" t="s">
        <v>566</v>
      </c>
      <c r="G154" s="283"/>
      <c r="H154" s="335" t="s">
        <v>600</v>
      </c>
      <c r="I154" s="335" t="s">
        <v>562</v>
      </c>
      <c r="J154" s="335">
        <v>50</v>
      </c>
      <c r="K154" s="331"/>
    </row>
    <row r="155" s="1" customFormat="1" ht="15" customHeight="1">
      <c r="B155" s="308"/>
      <c r="C155" s="335" t="s">
        <v>568</v>
      </c>
      <c r="D155" s="283"/>
      <c r="E155" s="283"/>
      <c r="F155" s="336" t="s">
        <v>560</v>
      </c>
      <c r="G155" s="283"/>
      <c r="H155" s="335" t="s">
        <v>600</v>
      </c>
      <c r="I155" s="335" t="s">
        <v>570</v>
      </c>
      <c r="J155" s="335"/>
      <c r="K155" s="331"/>
    </row>
    <row r="156" s="1" customFormat="1" ht="15" customHeight="1">
      <c r="B156" s="308"/>
      <c r="C156" s="335" t="s">
        <v>579</v>
      </c>
      <c r="D156" s="283"/>
      <c r="E156" s="283"/>
      <c r="F156" s="336" t="s">
        <v>566</v>
      </c>
      <c r="G156" s="283"/>
      <c r="H156" s="335" t="s">
        <v>600</v>
      </c>
      <c r="I156" s="335" t="s">
        <v>562</v>
      </c>
      <c r="J156" s="335">
        <v>50</v>
      </c>
      <c r="K156" s="331"/>
    </row>
    <row r="157" s="1" customFormat="1" ht="15" customHeight="1">
      <c r="B157" s="308"/>
      <c r="C157" s="335" t="s">
        <v>587</v>
      </c>
      <c r="D157" s="283"/>
      <c r="E157" s="283"/>
      <c r="F157" s="336" t="s">
        <v>566</v>
      </c>
      <c r="G157" s="283"/>
      <c r="H157" s="335" t="s">
        <v>600</v>
      </c>
      <c r="I157" s="335" t="s">
        <v>562</v>
      </c>
      <c r="J157" s="335">
        <v>50</v>
      </c>
      <c r="K157" s="331"/>
    </row>
    <row r="158" s="1" customFormat="1" ht="15" customHeight="1">
      <c r="B158" s="308"/>
      <c r="C158" s="335" t="s">
        <v>585</v>
      </c>
      <c r="D158" s="283"/>
      <c r="E158" s="283"/>
      <c r="F158" s="336" t="s">
        <v>566</v>
      </c>
      <c r="G158" s="283"/>
      <c r="H158" s="335" t="s">
        <v>600</v>
      </c>
      <c r="I158" s="335" t="s">
        <v>562</v>
      </c>
      <c r="J158" s="335">
        <v>50</v>
      </c>
      <c r="K158" s="331"/>
    </row>
    <row r="159" s="1" customFormat="1" ht="15" customHeight="1">
      <c r="B159" s="308"/>
      <c r="C159" s="335" t="s">
        <v>90</v>
      </c>
      <c r="D159" s="283"/>
      <c r="E159" s="283"/>
      <c r="F159" s="336" t="s">
        <v>560</v>
      </c>
      <c r="G159" s="283"/>
      <c r="H159" s="335" t="s">
        <v>622</v>
      </c>
      <c r="I159" s="335" t="s">
        <v>562</v>
      </c>
      <c r="J159" s="335" t="s">
        <v>623</v>
      </c>
      <c r="K159" s="331"/>
    </row>
    <row r="160" s="1" customFormat="1" ht="15" customHeight="1">
      <c r="B160" s="308"/>
      <c r="C160" s="335" t="s">
        <v>624</v>
      </c>
      <c r="D160" s="283"/>
      <c r="E160" s="283"/>
      <c r="F160" s="336" t="s">
        <v>560</v>
      </c>
      <c r="G160" s="283"/>
      <c r="H160" s="335" t="s">
        <v>625</v>
      </c>
      <c r="I160" s="335" t="s">
        <v>595</v>
      </c>
      <c r="J160" s="335"/>
      <c r="K160" s="331"/>
    </row>
    <row r="161" s="1" customFormat="1" ht="15" customHeight="1">
      <c r="B161" s="337"/>
      <c r="C161" s="338"/>
      <c r="D161" s="338"/>
      <c r="E161" s="338"/>
      <c r="F161" s="338"/>
      <c r="G161" s="338"/>
      <c r="H161" s="338"/>
      <c r="I161" s="338"/>
      <c r="J161" s="338"/>
      <c r="K161" s="339"/>
    </row>
    <row r="162" s="1" customFormat="1" ht="18.75" customHeight="1">
      <c r="B162" s="319"/>
      <c r="C162" s="329"/>
      <c r="D162" s="329"/>
      <c r="E162" s="329"/>
      <c r="F162" s="340"/>
      <c r="G162" s="329"/>
      <c r="H162" s="329"/>
      <c r="I162" s="329"/>
      <c r="J162" s="329"/>
      <c r="K162" s="319"/>
    </row>
    <row r="163" s="1" customFormat="1" ht="18.75" customHeight="1">
      <c r="B163" s="319"/>
      <c r="C163" s="329"/>
      <c r="D163" s="329"/>
      <c r="E163" s="329"/>
      <c r="F163" s="340"/>
      <c r="G163" s="329"/>
      <c r="H163" s="329"/>
      <c r="I163" s="329"/>
      <c r="J163" s="329"/>
      <c r="K163" s="319"/>
    </row>
    <row r="164" s="1" customFormat="1" ht="18.75" customHeight="1">
      <c r="B164" s="319"/>
      <c r="C164" s="329"/>
      <c r="D164" s="329"/>
      <c r="E164" s="329"/>
      <c r="F164" s="340"/>
      <c r="G164" s="329"/>
      <c r="H164" s="329"/>
      <c r="I164" s="329"/>
      <c r="J164" s="329"/>
      <c r="K164" s="319"/>
    </row>
    <row r="165" s="1" customFormat="1" ht="18.75" customHeight="1">
      <c r="B165" s="319"/>
      <c r="C165" s="329"/>
      <c r="D165" s="329"/>
      <c r="E165" s="329"/>
      <c r="F165" s="340"/>
      <c r="G165" s="329"/>
      <c r="H165" s="329"/>
      <c r="I165" s="329"/>
      <c r="J165" s="329"/>
      <c r="K165" s="319"/>
    </row>
    <row r="166" s="1" customFormat="1" ht="18.75" customHeight="1">
      <c r="B166" s="319"/>
      <c r="C166" s="329"/>
      <c r="D166" s="329"/>
      <c r="E166" s="329"/>
      <c r="F166" s="340"/>
      <c r="G166" s="329"/>
      <c r="H166" s="329"/>
      <c r="I166" s="329"/>
      <c r="J166" s="329"/>
      <c r="K166" s="319"/>
    </row>
    <row r="167" s="1" customFormat="1" ht="18.75" customHeight="1">
      <c r="B167" s="319"/>
      <c r="C167" s="329"/>
      <c r="D167" s="329"/>
      <c r="E167" s="329"/>
      <c r="F167" s="340"/>
      <c r="G167" s="329"/>
      <c r="H167" s="329"/>
      <c r="I167" s="329"/>
      <c r="J167" s="329"/>
      <c r="K167" s="319"/>
    </row>
    <row r="168" s="1" customFormat="1" ht="18.75" customHeight="1">
      <c r="B168" s="319"/>
      <c r="C168" s="329"/>
      <c r="D168" s="329"/>
      <c r="E168" s="329"/>
      <c r="F168" s="340"/>
      <c r="G168" s="329"/>
      <c r="H168" s="329"/>
      <c r="I168" s="329"/>
      <c r="J168" s="329"/>
      <c r="K168" s="319"/>
    </row>
    <row r="169" s="1" customFormat="1" ht="18.75" customHeight="1">
      <c r="B169" s="291"/>
      <c r="C169" s="291"/>
      <c r="D169" s="291"/>
      <c r="E169" s="291"/>
      <c r="F169" s="291"/>
      <c r="G169" s="291"/>
      <c r="H169" s="291"/>
      <c r="I169" s="291"/>
      <c r="J169" s="291"/>
      <c r="K169" s="291"/>
    </row>
    <row r="170" s="1" customFormat="1" ht="7.5" customHeight="1">
      <c r="B170" s="270"/>
      <c r="C170" s="271"/>
      <c r="D170" s="271"/>
      <c r="E170" s="271"/>
      <c r="F170" s="271"/>
      <c r="G170" s="271"/>
      <c r="H170" s="271"/>
      <c r="I170" s="271"/>
      <c r="J170" s="271"/>
      <c r="K170" s="272"/>
    </row>
    <row r="171" s="1" customFormat="1" ht="45" customHeight="1">
      <c r="B171" s="273"/>
      <c r="C171" s="274" t="s">
        <v>626</v>
      </c>
      <c r="D171" s="274"/>
      <c r="E171" s="274"/>
      <c r="F171" s="274"/>
      <c r="G171" s="274"/>
      <c r="H171" s="274"/>
      <c r="I171" s="274"/>
      <c r="J171" s="274"/>
      <c r="K171" s="275"/>
    </row>
    <row r="172" s="1" customFormat="1" ht="17.25" customHeight="1">
      <c r="B172" s="273"/>
      <c r="C172" s="298" t="s">
        <v>554</v>
      </c>
      <c r="D172" s="298"/>
      <c r="E172" s="298"/>
      <c r="F172" s="298" t="s">
        <v>555</v>
      </c>
      <c r="G172" s="341"/>
      <c r="H172" s="342" t="s">
        <v>62</v>
      </c>
      <c r="I172" s="342" t="s">
        <v>65</v>
      </c>
      <c r="J172" s="298" t="s">
        <v>556</v>
      </c>
      <c r="K172" s="275"/>
    </row>
    <row r="173" s="1" customFormat="1" ht="17.25" customHeight="1">
      <c r="B173" s="276"/>
      <c r="C173" s="300" t="s">
        <v>557</v>
      </c>
      <c r="D173" s="300"/>
      <c r="E173" s="300"/>
      <c r="F173" s="301" t="s">
        <v>558</v>
      </c>
      <c r="G173" s="343"/>
      <c r="H173" s="344"/>
      <c r="I173" s="344"/>
      <c r="J173" s="300" t="s">
        <v>559</v>
      </c>
      <c r="K173" s="278"/>
    </row>
    <row r="174" s="1" customFormat="1" ht="5.25" customHeight="1">
      <c r="B174" s="308"/>
      <c r="C174" s="303"/>
      <c r="D174" s="303"/>
      <c r="E174" s="303"/>
      <c r="F174" s="303"/>
      <c r="G174" s="304"/>
      <c r="H174" s="303"/>
      <c r="I174" s="303"/>
      <c r="J174" s="303"/>
      <c r="K174" s="331"/>
    </row>
    <row r="175" s="1" customFormat="1" ht="15" customHeight="1">
      <c r="B175" s="308"/>
      <c r="C175" s="283" t="s">
        <v>563</v>
      </c>
      <c r="D175" s="283"/>
      <c r="E175" s="283"/>
      <c r="F175" s="306" t="s">
        <v>560</v>
      </c>
      <c r="G175" s="283"/>
      <c r="H175" s="283" t="s">
        <v>600</v>
      </c>
      <c r="I175" s="283" t="s">
        <v>562</v>
      </c>
      <c r="J175" s="283">
        <v>120</v>
      </c>
      <c r="K175" s="331"/>
    </row>
    <row r="176" s="1" customFormat="1" ht="15" customHeight="1">
      <c r="B176" s="308"/>
      <c r="C176" s="283" t="s">
        <v>609</v>
      </c>
      <c r="D176" s="283"/>
      <c r="E176" s="283"/>
      <c r="F176" s="306" t="s">
        <v>560</v>
      </c>
      <c r="G176" s="283"/>
      <c r="H176" s="283" t="s">
        <v>610</v>
      </c>
      <c r="I176" s="283" t="s">
        <v>562</v>
      </c>
      <c r="J176" s="283" t="s">
        <v>611</v>
      </c>
      <c r="K176" s="331"/>
    </row>
    <row r="177" s="1" customFormat="1" ht="15" customHeight="1">
      <c r="B177" s="308"/>
      <c r="C177" s="283" t="s">
        <v>508</v>
      </c>
      <c r="D177" s="283"/>
      <c r="E177" s="283"/>
      <c r="F177" s="306" t="s">
        <v>560</v>
      </c>
      <c r="G177" s="283"/>
      <c r="H177" s="283" t="s">
        <v>627</v>
      </c>
      <c r="I177" s="283" t="s">
        <v>562</v>
      </c>
      <c r="J177" s="283" t="s">
        <v>611</v>
      </c>
      <c r="K177" s="331"/>
    </row>
    <row r="178" s="1" customFormat="1" ht="15" customHeight="1">
      <c r="B178" s="308"/>
      <c r="C178" s="283" t="s">
        <v>565</v>
      </c>
      <c r="D178" s="283"/>
      <c r="E178" s="283"/>
      <c r="F178" s="306" t="s">
        <v>566</v>
      </c>
      <c r="G178" s="283"/>
      <c r="H178" s="283" t="s">
        <v>627</v>
      </c>
      <c r="I178" s="283" t="s">
        <v>562</v>
      </c>
      <c r="J178" s="283">
        <v>50</v>
      </c>
      <c r="K178" s="331"/>
    </row>
    <row r="179" s="1" customFormat="1" ht="15" customHeight="1">
      <c r="B179" s="308"/>
      <c r="C179" s="283" t="s">
        <v>568</v>
      </c>
      <c r="D179" s="283"/>
      <c r="E179" s="283"/>
      <c r="F179" s="306" t="s">
        <v>560</v>
      </c>
      <c r="G179" s="283"/>
      <c r="H179" s="283" t="s">
        <v>627</v>
      </c>
      <c r="I179" s="283" t="s">
        <v>570</v>
      </c>
      <c r="J179" s="283"/>
      <c r="K179" s="331"/>
    </row>
    <row r="180" s="1" customFormat="1" ht="15" customHeight="1">
      <c r="B180" s="308"/>
      <c r="C180" s="283" t="s">
        <v>579</v>
      </c>
      <c r="D180" s="283"/>
      <c r="E180" s="283"/>
      <c r="F180" s="306" t="s">
        <v>566</v>
      </c>
      <c r="G180" s="283"/>
      <c r="H180" s="283" t="s">
        <v>627</v>
      </c>
      <c r="I180" s="283" t="s">
        <v>562</v>
      </c>
      <c r="J180" s="283">
        <v>50</v>
      </c>
      <c r="K180" s="331"/>
    </row>
    <row r="181" s="1" customFormat="1" ht="15" customHeight="1">
      <c r="B181" s="308"/>
      <c r="C181" s="283" t="s">
        <v>587</v>
      </c>
      <c r="D181" s="283"/>
      <c r="E181" s="283"/>
      <c r="F181" s="306" t="s">
        <v>566</v>
      </c>
      <c r="G181" s="283"/>
      <c r="H181" s="283" t="s">
        <v>627</v>
      </c>
      <c r="I181" s="283" t="s">
        <v>562</v>
      </c>
      <c r="J181" s="283">
        <v>50</v>
      </c>
      <c r="K181" s="331"/>
    </row>
    <row r="182" s="1" customFormat="1" ht="15" customHeight="1">
      <c r="B182" s="308"/>
      <c r="C182" s="283" t="s">
        <v>585</v>
      </c>
      <c r="D182" s="283"/>
      <c r="E182" s="283"/>
      <c r="F182" s="306" t="s">
        <v>566</v>
      </c>
      <c r="G182" s="283"/>
      <c r="H182" s="283" t="s">
        <v>627</v>
      </c>
      <c r="I182" s="283" t="s">
        <v>562</v>
      </c>
      <c r="J182" s="283">
        <v>50</v>
      </c>
      <c r="K182" s="331"/>
    </row>
    <row r="183" s="1" customFormat="1" ht="15" customHeight="1">
      <c r="B183" s="308"/>
      <c r="C183" s="283" t="s">
        <v>106</v>
      </c>
      <c r="D183" s="283"/>
      <c r="E183" s="283"/>
      <c r="F183" s="306" t="s">
        <v>560</v>
      </c>
      <c r="G183" s="283"/>
      <c r="H183" s="283" t="s">
        <v>628</v>
      </c>
      <c r="I183" s="283" t="s">
        <v>629</v>
      </c>
      <c r="J183" s="283"/>
      <c r="K183" s="331"/>
    </row>
    <row r="184" s="1" customFormat="1" ht="15" customHeight="1">
      <c r="B184" s="308"/>
      <c r="C184" s="283" t="s">
        <v>65</v>
      </c>
      <c r="D184" s="283"/>
      <c r="E184" s="283"/>
      <c r="F184" s="306" t="s">
        <v>560</v>
      </c>
      <c r="G184" s="283"/>
      <c r="H184" s="283" t="s">
        <v>630</v>
      </c>
      <c r="I184" s="283" t="s">
        <v>631</v>
      </c>
      <c r="J184" s="283">
        <v>1</v>
      </c>
      <c r="K184" s="331"/>
    </row>
    <row r="185" s="1" customFormat="1" ht="15" customHeight="1">
      <c r="B185" s="308"/>
      <c r="C185" s="283" t="s">
        <v>61</v>
      </c>
      <c r="D185" s="283"/>
      <c r="E185" s="283"/>
      <c r="F185" s="306" t="s">
        <v>560</v>
      </c>
      <c r="G185" s="283"/>
      <c r="H185" s="283" t="s">
        <v>632</v>
      </c>
      <c r="I185" s="283" t="s">
        <v>562</v>
      </c>
      <c r="J185" s="283">
        <v>20</v>
      </c>
      <c r="K185" s="331"/>
    </row>
    <row r="186" s="1" customFormat="1" ht="15" customHeight="1">
      <c r="B186" s="308"/>
      <c r="C186" s="283" t="s">
        <v>62</v>
      </c>
      <c r="D186" s="283"/>
      <c r="E186" s="283"/>
      <c r="F186" s="306" t="s">
        <v>560</v>
      </c>
      <c r="G186" s="283"/>
      <c r="H186" s="283" t="s">
        <v>633</v>
      </c>
      <c r="I186" s="283" t="s">
        <v>562</v>
      </c>
      <c r="J186" s="283">
        <v>255</v>
      </c>
      <c r="K186" s="331"/>
    </row>
    <row r="187" s="1" customFormat="1" ht="15" customHeight="1">
      <c r="B187" s="308"/>
      <c r="C187" s="283" t="s">
        <v>107</v>
      </c>
      <c r="D187" s="283"/>
      <c r="E187" s="283"/>
      <c r="F187" s="306" t="s">
        <v>560</v>
      </c>
      <c r="G187" s="283"/>
      <c r="H187" s="283" t="s">
        <v>524</v>
      </c>
      <c r="I187" s="283" t="s">
        <v>562</v>
      </c>
      <c r="J187" s="283">
        <v>10</v>
      </c>
      <c r="K187" s="331"/>
    </row>
    <row r="188" s="1" customFormat="1" ht="15" customHeight="1">
      <c r="B188" s="308"/>
      <c r="C188" s="283" t="s">
        <v>108</v>
      </c>
      <c r="D188" s="283"/>
      <c r="E188" s="283"/>
      <c r="F188" s="306" t="s">
        <v>560</v>
      </c>
      <c r="G188" s="283"/>
      <c r="H188" s="283" t="s">
        <v>634</v>
      </c>
      <c r="I188" s="283" t="s">
        <v>595</v>
      </c>
      <c r="J188" s="283"/>
      <c r="K188" s="331"/>
    </row>
    <row r="189" s="1" customFormat="1" ht="15" customHeight="1">
      <c r="B189" s="308"/>
      <c r="C189" s="283" t="s">
        <v>635</v>
      </c>
      <c r="D189" s="283"/>
      <c r="E189" s="283"/>
      <c r="F189" s="306" t="s">
        <v>560</v>
      </c>
      <c r="G189" s="283"/>
      <c r="H189" s="283" t="s">
        <v>636</v>
      </c>
      <c r="I189" s="283" t="s">
        <v>595</v>
      </c>
      <c r="J189" s="283"/>
      <c r="K189" s="331"/>
    </row>
    <row r="190" s="1" customFormat="1" ht="15" customHeight="1">
      <c r="B190" s="308"/>
      <c r="C190" s="283" t="s">
        <v>624</v>
      </c>
      <c r="D190" s="283"/>
      <c r="E190" s="283"/>
      <c r="F190" s="306" t="s">
        <v>560</v>
      </c>
      <c r="G190" s="283"/>
      <c r="H190" s="283" t="s">
        <v>637</v>
      </c>
      <c r="I190" s="283" t="s">
        <v>595</v>
      </c>
      <c r="J190" s="283"/>
      <c r="K190" s="331"/>
    </row>
    <row r="191" s="1" customFormat="1" ht="15" customHeight="1">
      <c r="B191" s="308"/>
      <c r="C191" s="283" t="s">
        <v>110</v>
      </c>
      <c r="D191" s="283"/>
      <c r="E191" s="283"/>
      <c r="F191" s="306" t="s">
        <v>566</v>
      </c>
      <c r="G191" s="283"/>
      <c r="H191" s="283" t="s">
        <v>638</v>
      </c>
      <c r="I191" s="283" t="s">
        <v>562</v>
      </c>
      <c r="J191" s="283">
        <v>50</v>
      </c>
      <c r="K191" s="331"/>
    </row>
    <row r="192" s="1" customFormat="1" ht="15" customHeight="1">
      <c r="B192" s="308"/>
      <c r="C192" s="283" t="s">
        <v>639</v>
      </c>
      <c r="D192" s="283"/>
      <c r="E192" s="283"/>
      <c r="F192" s="306" t="s">
        <v>566</v>
      </c>
      <c r="G192" s="283"/>
      <c r="H192" s="283" t="s">
        <v>640</v>
      </c>
      <c r="I192" s="283" t="s">
        <v>641</v>
      </c>
      <c r="J192" s="283"/>
      <c r="K192" s="331"/>
    </row>
    <row r="193" s="1" customFormat="1" ht="15" customHeight="1">
      <c r="B193" s="308"/>
      <c r="C193" s="283" t="s">
        <v>642</v>
      </c>
      <c r="D193" s="283"/>
      <c r="E193" s="283"/>
      <c r="F193" s="306" t="s">
        <v>566</v>
      </c>
      <c r="G193" s="283"/>
      <c r="H193" s="283" t="s">
        <v>643</v>
      </c>
      <c r="I193" s="283" t="s">
        <v>641</v>
      </c>
      <c r="J193" s="283"/>
      <c r="K193" s="331"/>
    </row>
    <row r="194" s="1" customFormat="1" ht="15" customHeight="1">
      <c r="B194" s="308"/>
      <c r="C194" s="283" t="s">
        <v>644</v>
      </c>
      <c r="D194" s="283"/>
      <c r="E194" s="283"/>
      <c r="F194" s="306" t="s">
        <v>566</v>
      </c>
      <c r="G194" s="283"/>
      <c r="H194" s="283" t="s">
        <v>645</v>
      </c>
      <c r="I194" s="283" t="s">
        <v>641</v>
      </c>
      <c r="J194" s="283"/>
      <c r="K194" s="331"/>
    </row>
    <row r="195" s="1" customFormat="1" ht="15" customHeight="1">
      <c r="B195" s="308"/>
      <c r="C195" s="345" t="s">
        <v>646</v>
      </c>
      <c r="D195" s="283"/>
      <c r="E195" s="283"/>
      <c r="F195" s="306" t="s">
        <v>566</v>
      </c>
      <c r="G195" s="283"/>
      <c r="H195" s="283" t="s">
        <v>647</v>
      </c>
      <c r="I195" s="283" t="s">
        <v>648</v>
      </c>
      <c r="J195" s="346" t="s">
        <v>649</v>
      </c>
      <c r="K195" s="331"/>
    </row>
    <row r="196" s="17" customFormat="1" ht="15" customHeight="1">
      <c r="B196" s="347"/>
      <c r="C196" s="348" t="s">
        <v>650</v>
      </c>
      <c r="D196" s="349"/>
      <c r="E196" s="349"/>
      <c r="F196" s="350" t="s">
        <v>566</v>
      </c>
      <c r="G196" s="349"/>
      <c r="H196" s="349" t="s">
        <v>651</v>
      </c>
      <c r="I196" s="349" t="s">
        <v>648</v>
      </c>
      <c r="J196" s="351" t="s">
        <v>649</v>
      </c>
      <c r="K196" s="352"/>
    </row>
    <row r="197" s="1" customFormat="1" ht="15" customHeight="1">
      <c r="B197" s="308"/>
      <c r="C197" s="345" t="s">
        <v>50</v>
      </c>
      <c r="D197" s="283"/>
      <c r="E197" s="283"/>
      <c r="F197" s="306" t="s">
        <v>560</v>
      </c>
      <c r="G197" s="283"/>
      <c r="H197" s="280" t="s">
        <v>652</v>
      </c>
      <c r="I197" s="283" t="s">
        <v>653</v>
      </c>
      <c r="J197" s="283"/>
      <c r="K197" s="331"/>
    </row>
    <row r="198" s="1" customFormat="1" ht="15" customHeight="1">
      <c r="B198" s="308"/>
      <c r="C198" s="345" t="s">
        <v>654</v>
      </c>
      <c r="D198" s="283"/>
      <c r="E198" s="283"/>
      <c r="F198" s="306" t="s">
        <v>560</v>
      </c>
      <c r="G198" s="283"/>
      <c r="H198" s="283" t="s">
        <v>655</v>
      </c>
      <c r="I198" s="283" t="s">
        <v>595</v>
      </c>
      <c r="J198" s="283"/>
      <c r="K198" s="331"/>
    </row>
    <row r="199" s="1" customFormat="1" ht="15" customHeight="1">
      <c r="B199" s="308"/>
      <c r="C199" s="345" t="s">
        <v>656</v>
      </c>
      <c r="D199" s="283"/>
      <c r="E199" s="283"/>
      <c r="F199" s="306" t="s">
        <v>560</v>
      </c>
      <c r="G199" s="283"/>
      <c r="H199" s="283" t="s">
        <v>657</v>
      </c>
      <c r="I199" s="283" t="s">
        <v>595</v>
      </c>
      <c r="J199" s="283"/>
      <c r="K199" s="331"/>
    </row>
    <row r="200" s="1" customFormat="1" ht="15" customHeight="1">
      <c r="B200" s="308"/>
      <c r="C200" s="345" t="s">
        <v>658</v>
      </c>
      <c r="D200" s="283"/>
      <c r="E200" s="283"/>
      <c r="F200" s="306" t="s">
        <v>566</v>
      </c>
      <c r="G200" s="283"/>
      <c r="H200" s="283" t="s">
        <v>659</v>
      </c>
      <c r="I200" s="283" t="s">
        <v>595</v>
      </c>
      <c r="J200" s="283"/>
      <c r="K200" s="331"/>
    </row>
    <row r="201" s="1" customFormat="1" ht="15" customHeight="1">
      <c r="B201" s="337"/>
      <c r="C201" s="353"/>
      <c r="D201" s="338"/>
      <c r="E201" s="338"/>
      <c r="F201" s="338"/>
      <c r="G201" s="338"/>
      <c r="H201" s="338"/>
      <c r="I201" s="338"/>
      <c r="J201" s="338"/>
      <c r="K201" s="339"/>
    </row>
    <row r="202" s="1" customFormat="1" ht="18.75" customHeight="1">
      <c r="B202" s="319"/>
      <c r="C202" s="329"/>
      <c r="D202" s="329"/>
      <c r="E202" s="329"/>
      <c r="F202" s="340"/>
      <c r="G202" s="329"/>
      <c r="H202" s="329"/>
      <c r="I202" s="329"/>
      <c r="J202" s="329"/>
      <c r="K202" s="319"/>
    </row>
    <row r="203" s="1" customFormat="1" ht="18.75" customHeight="1">
      <c r="B203" s="291"/>
      <c r="C203" s="291"/>
      <c r="D203" s="291"/>
      <c r="E203" s="291"/>
      <c r="F203" s="291"/>
      <c r="G203" s="291"/>
      <c r="H203" s="291"/>
      <c r="I203" s="291"/>
      <c r="J203" s="291"/>
      <c r="K203" s="291"/>
    </row>
    <row r="204" s="1" customFormat="1" ht="13.5">
      <c r="B204" s="270"/>
      <c r="C204" s="271"/>
      <c r="D204" s="271"/>
      <c r="E204" s="271"/>
      <c r="F204" s="271"/>
      <c r="G204" s="271"/>
      <c r="H204" s="271"/>
      <c r="I204" s="271"/>
      <c r="J204" s="271"/>
      <c r="K204" s="272"/>
    </row>
    <row r="205" s="1" customFormat="1" ht="21" customHeight="1">
      <c r="B205" s="273"/>
      <c r="C205" s="274" t="s">
        <v>660</v>
      </c>
      <c r="D205" s="274"/>
      <c r="E205" s="274"/>
      <c r="F205" s="274"/>
      <c r="G205" s="274"/>
      <c r="H205" s="274"/>
      <c r="I205" s="274"/>
      <c r="J205" s="274"/>
      <c r="K205" s="275"/>
    </row>
    <row r="206" s="1" customFormat="1" ht="25.5" customHeight="1">
      <c r="B206" s="273"/>
      <c r="C206" s="354" t="s">
        <v>661</v>
      </c>
      <c r="D206" s="354"/>
      <c r="E206" s="354"/>
      <c r="F206" s="354" t="s">
        <v>662</v>
      </c>
      <c r="G206" s="355"/>
      <c r="H206" s="354" t="s">
        <v>663</v>
      </c>
      <c r="I206" s="354"/>
      <c r="J206" s="354"/>
      <c r="K206" s="275"/>
    </row>
    <row r="207" s="1" customFormat="1" ht="5.25" customHeight="1">
      <c r="B207" s="308"/>
      <c r="C207" s="303"/>
      <c r="D207" s="303"/>
      <c r="E207" s="303"/>
      <c r="F207" s="303"/>
      <c r="G207" s="329"/>
      <c r="H207" s="303"/>
      <c r="I207" s="303"/>
      <c r="J207" s="303"/>
      <c r="K207" s="331"/>
    </row>
    <row r="208" s="1" customFormat="1" ht="15" customHeight="1">
      <c r="B208" s="308"/>
      <c r="C208" s="283" t="s">
        <v>653</v>
      </c>
      <c r="D208" s="283"/>
      <c r="E208" s="283"/>
      <c r="F208" s="306" t="s">
        <v>51</v>
      </c>
      <c r="G208" s="283"/>
      <c r="H208" s="283" t="s">
        <v>664</v>
      </c>
      <c r="I208" s="283"/>
      <c r="J208" s="283"/>
      <c r="K208" s="331"/>
    </row>
    <row r="209" s="1" customFormat="1" ht="15" customHeight="1">
      <c r="B209" s="308"/>
      <c r="C209" s="283"/>
      <c r="D209" s="283"/>
      <c r="E209" s="283"/>
      <c r="F209" s="306" t="s">
        <v>52</v>
      </c>
      <c r="G209" s="283"/>
      <c r="H209" s="283" t="s">
        <v>665</v>
      </c>
      <c r="I209" s="283"/>
      <c r="J209" s="283"/>
      <c r="K209" s="331"/>
    </row>
    <row r="210" s="1" customFormat="1" ht="15" customHeight="1">
      <c r="B210" s="308"/>
      <c r="C210" s="283"/>
      <c r="D210" s="283"/>
      <c r="E210" s="283"/>
      <c r="F210" s="306" t="s">
        <v>55</v>
      </c>
      <c r="G210" s="283"/>
      <c r="H210" s="283" t="s">
        <v>666</v>
      </c>
      <c r="I210" s="283"/>
      <c r="J210" s="283"/>
      <c r="K210" s="331"/>
    </row>
    <row r="211" s="1" customFormat="1" ht="15" customHeight="1">
      <c r="B211" s="308"/>
      <c r="C211" s="283"/>
      <c r="D211" s="283"/>
      <c r="E211" s="283"/>
      <c r="F211" s="306" t="s">
        <v>53</v>
      </c>
      <c r="G211" s="283"/>
      <c r="H211" s="283" t="s">
        <v>667</v>
      </c>
      <c r="I211" s="283"/>
      <c r="J211" s="283"/>
      <c r="K211" s="331"/>
    </row>
    <row r="212" s="1" customFormat="1" ht="15" customHeight="1">
      <c r="B212" s="308"/>
      <c r="C212" s="283"/>
      <c r="D212" s="283"/>
      <c r="E212" s="283"/>
      <c r="F212" s="306" t="s">
        <v>54</v>
      </c>
      <c r="G212" s="283"/>
      <c r="H212" s="283" t="s">
        <v>668</v>
      </c>
      <c r="I212" s="283"/>
      <c r="J212" s="283"/>
      <c r="K212" s="331"/>
    </row>
    <row r="213" s="1" customFormat="1" ht="15" customHeight="1">
      <c r="B213" s="308"/>
      <c r="C213" s="283"/>
      <c r="D213" s="283"/>
      <c r="E213" s="283"/>
      <c r="F213" s="306"/>
      <c r="G213" s="283"/>
      <c r="H213" s="283"/>
      <c r="I213" s="283"/>
      <c r="J213" s="283"/>
      <c r="K213" s="331"/>
    </row>
    <row r="214" s="1" customFormat="1" ht="15" customHeight="1">
      <c r="B214" s="308"/>
      <c r="C214" s="283" t="s">
        <v>607</v>
      </c>
      <c r="D214" s="283"/>
      <c r="E214" s="283"/>
      <c r="F214" s="306" t="s">
        <v>84</v>
      </c>
      <c r="G214" s="283"/>
      <c r="H214" s="283" t="s">
        <v>669</v>
      </c>
      <c r="I214" s="283"/>
      <c r="J214" s="283"/>
      <c r="K214" s="331"/>
    </row>
    <row r="215" s="1" customFormat="1" ht="15" customHeight="1">
      <c r="B215" s="308"/>
      <c r="C215" s="283"/>
      <c r="D215" s="283"/>
      <c r="E215" s="283"/>
      <c r="F215" s="306" t="s">
        <v>502</v>
      </c>
      <c r="G215" s="283"/>
      <c r="H215" s="283" t="s">
        <v>503</v>
      </c>
      <c r="I215" s="283"/>
      <c r="J215" s="283"/>
      <c r="K215" s="331"/>
    </row>
    <row r="216" s="1" customFormat="1" ht="15" customHeight="1">
      <c r="B216" s="308"/>
      <c r="C216" s="283"/>
      <c r="D216" s="283"/>
      <c r="E216" s="283"/>
      <c r="F216" s="306" t="s">
        <v>500</v>
      </c>
      <c r="G216" s="283"/>
      <c r="H216" s="283" t="s">
        <v>670</v>
      </c>
      <c r="I216" s="283"/>
      <c r="J216" s="283"/>
      <c r="K216" s="331"/>
    </row>
    <row r="217" s="1" customFormat="1" ht="15" customHeight="1">
      <c r="B217" s="356"/>
      <c r="C217" s="283"/>
      <c r="D217" s="283"/>
      <c r="E217" s="283"/>
      <c r="F217" s="306" t="s">
        <v>504</v>
      </c>
      <c r="G217" s="345"/>
      <c r="H217" s="335" t="s">
        <v>505</v>
      </c>
      <c r="I217" s="335"/>
      <c r="J217" s="335"/>
      <c r="K217" s="357"/>
    </row>
    <row r="218" s="1" customFormat="1" ht="15" customHeight="1">
      <c r="B218" s="356"/>
      <c r="C218" s="283"/>
      <c r="D218" s="283"/>
      <c r="E218" s="283"/>
      <c r="F218" s="306" t="s">
        <v>506</v>
      </c>
      <c r="G218" s="345"/>
      <c r="H218" s="335" t="s">
        <v>671</v>
      </c>
      <c r="I218" s="335"/>
      <c r="J218" s="335"/>
      <c r="K218" s="357"/>
    </row>
    <row r="219" s="1" customFormat="1" ht="15" customHeight="1">
      <c r="B219" s="356"/>
      <c r="C219" s="283"/>
      <c r="D219" s="283"/>
      <c r="E219" s="283"/>
      <c r="F219" s="306"/>
      <c r="G219" s="345"/>
      <c r="H219" s="335"/>
      <c r="I219" s="335"/>
      <c r="J219" s="335"/>
      <c r="K219" s="357"/>
    </row>
    <row r="220" s="1" customFormat="1" ht="15" customHeight="1">
      <c r="B220" s="356"/>
      <c r="C220" s="283" t="s">
        <v>631</v>
      </c>
      <c r="D220" s="283"/>
      <c r="E220" s="283"/>
      <c r="F220" s="306">
        <v>1</v>
      </c>
      <c r="G220" s="345"/>
      <c r="H220" s="335" t="s">
        <v>672</v>
      </c>
      <c r="I220" s="335"/>
      <c r="J220" s="335"/>
      <c r="K220" s="357"/>
    </row>
    <row r="221" s="1" customFormat="1" ht="15" customHeight="1">
      <c r="B221" s="356"/>
      <c r="C221" s="283"/>
      <c r="D221" s="283"/>
      <c r="E221" s="283"/>
      <c r="F221" s="306">
        <v>2</v>
      </c>
      <c r="G221" s="345"/>
      <c r="H221" s="335" t="s">
        <v>673</v>
      </c>
      <c r="I221" s="335"/>
      <c r="J221" s="335"/>
      <c r="K221" s="357"/>
    </row>
    <row r="222" s="1" customFormat="1" ht="15" customHeight="1">
      <c r="B222" s="356"/>
      <c r="C222" s="283"/>
      <c r="D222" s="283"/>
      <c r="E222" s="283"/>
      <c r="F222" s="306">
        <v>3</v>
      </c>
      <c r="G222" s="345"/>
      <c r="H222" s="335" t="s">
        <v>674</v>
      </c>
      <c r="I222" s="335"/>
      <c r="J222" s="335"/>
      <c r="K222" s="357"/>
    </row>
    <row r="223" s="1" customFormat="1" ht="15" customHeight="1">
      <c r="B223" s="356"/>
      <c r="C223" s="283"/>
      <c r="D223" s="283"/>
      <c r="E223" s="283"/>
      <c r="F223" s="306">
        <v>4</v>
      </c>
      <c r="G223" s="345"/>
      <c r="H223" s="335" t="s">
        <v>675</v>
      </c>
      <c r="I223" s="335"/>
      <c r="J223" s="335"/>
      <c r="K223" s="357"/>
    </row>
    <row r="224" s="1" customFormat="1" ht="12.75" customHeight="1">
      <c r="B224" s="358"/>
      <c r="C224" s="359"/>
      <c r="D224" s="359"/>
      <c r="E224" s="359"/>
      <c r="F224" s="359"/>
      <c r="G224" s="359"/>
      <c r="H224" s="359"/>
      <c r="I224" s="359"/>
      <c r="J224" s="359"/>
      <c r="K224" s="360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71:J171"/>
    <mergeCell ref="C205:J205"/>
    <mergeCell ref="H206:J206"/>
    <mergeCell ref="H209:J209"/>
    <mergeCell ref="H210:J210"/>
    <mergeCell ref="H216:J216"/>
    <mergeCell ref="H217:J217"/>
    <mergeCell ref="H218:J218"/>
    <mergeCell ref="H220:J220"/>
    <mergeCell ref="H221:J221"/>
    <mergeCell ref="H222:J222"/>
    <mergeCell ref="H208:J208"/>
    <mergeCell ref="H223:J223"/>
    <mergeCell ref="H211:J211"/>
    <mergeCell ref="H212:J212"/>
    <mergeCell ref="H214:J214"/>
    <mergeCell ref="H215:J215"/>
  </mergeCells>
  <pageSetup r:id="rId1" paperSize="9" orientation="landscape" fitToHeight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EB17A6720D00F458F7F3E09855E2E40" ma:contentTypeVersion="13" ma:contentTypeDescription="Vytvoří nový dokument" ma:contentTypeScope="" ma:versionID="01a65ebde31c5306f8020190d6d30f45">
  <xsd:schema xmlns:xsd="http://www.w3.org/2001/XMLSchema" xmlns:xs="http://www.w3.org/2001/XMLSchema" xmlns:p="http://schemas.microsoft.com/office/2006/metadata/properties" xmlns:ns2="172744d7-b7d2-47ac-8879-e5385efed730" xmlns:ns3="193c07b0-bec8-415c-85a1-5a72904ae79e" targetNamespace="http://schemas.microsoft.com/office/2006/metadata/properties" ma:root="true" ma:fieldsID="d1f69494f9417fd78226ecf01eb46e7e" ns2:_="" ns3:_="">
    <xsd:import namespace="172744d7-b7d2-47ac-8879-e5385efed730"/>
    <xsd:import namespace="193c07b0-bec8-415c-85a1-5a72904ae7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2744d7-b7d2-47ac-8879-e5385efed7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053d4f19-23b6-45fa-833f-bf57fbe27f6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3c07b0-bec8-415c-85a1-5a72904ae79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Sloupec zachycení celé taxonomie" ma:hidden="true" ma:list="{3806b3bf-83be-4400-a312-e8b3fe9d6985}" ma:internalName="TaxCatchAll" ma:showField="CatchAllData" ma:web="193c07b0-bec8-415c-85a1-5a72904ae7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93c07b0-bec8-415c-85a1-5a72904ae79e" xsi:nil="true"/>
    <lcf76f155ced4ddcb4097134ff3c332f xmlns="172744d7-b7d2-47ac-8879-e5385efed73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81BB1EF-D48E-44E9-AF6C-5F4016F20F3A}"/>
</file>

<file path=customXml/itemProps2.xml><?xml version="1.0" encoding="utf-8"?>
<ds:datastoreItem xmlns:ds="http://schemas.openxmlformats.org/officeDocument/2006/customXml" ds:itemID="{F3D7C06D-360C-4362-83F4-A5999CA1BD8C}"/>
</file>

<file path=customXml/itemProps3.xml><?xml version="1.0" encoding="utf-8"?>
<ds:datastoreItem xmlns:ds="http://schemas.openxmlformats.org/officeDocument/2006/customXml" ds:itemID="{BC68ECCE-FEC1-434D-A2A5-ECD88B4A9A8F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SNOOPY\SNooPY</dc:creator>
  <cp:lastModifiedBy>SNOOPY\SNooPY</cp:lastModifiedBy>
  <dcterms:created xsi:type="dcterms:W3CDTF">2025-06-17T10:16:42Z</dcterms:created>
  <dcterms:modified xsi:type="dcterms:W3CDTF">2025-06-17T10:16:44Z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0x010100AEB17A6720D00F458F7F3E09855E2E40</vt:lpwstr>
  </property>
</Properties>
</file>