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2" documentId="11_B2EDE88189B1061DA65AEE5E99E0DC64C7CC0263" xr6:coauthVersionLast="47" xr6:coauthVersionMax="47" xr10:uidLastSave="{89495B43-436B-42EF-9CC2-6215069C09FE}"/>
  <bookViews>
    <workbookView xWindow="0" yWindow="0" windowWidth="0" windowHeight="0" activeTab="5" xr2:uid="{00000000-000D-0000-FFFF-FFFF00000000}"/>
  </bookViews>
  <sheets>
    <sheet name="Rekapitulace stavby" sheetId="1" r:id="rId1"/>
    <sheet name="01 - Sanace obvodového zdiva" sheetId="2" r:id="rId2"/>
    <sheet name="02 - Nové konstrukce - ra..." sheetId="3" r:id="rId3"/>
    <sheet name="03 - Odvodnění objektu" sheetId="4" r:id="rId4"/>
    <sheet name="04 - Elektro" sheetId="5" r:id="rId5"/>
    <sheet name="05 - Prvky interaktivity ..." sheetId="6" r:id="rId6"/>
    <sheet name="06 - Terénní úpravy " sheetId="7" r:id="rId7"/>
  </sheets>
  <definedNames>
    <definedName name="_xlnm._FilterDatabase" localSheetId="1" hidden="1">'01 - Sanace obvodového zdiva'!$C$133:$K$440</definedName>
    <definedName name="_xlnm._FilterDatabase" localSheetId="2" hidden="1">'02 - Nové konstrukce - ra...'!$C$127:$K$346</definedName>
    <definedName name="_xlnm._FilterDatabase" localSheetId="3" hidden="1">'03 - Odvodnění objektu'!$C$120:$K$185</definedName>
    <definedName name="_xlnm._FilterDatabase" localSheetId="4" hidden="1">'04 - Elektro'!$C$120:$K$165</definedName>
    <definedName name="_xlnm._FilterDatabase" localSheetId="5" hidden="1">'05 - Prvky interaktivity ...'!$C$116:$K$134</definedName>
    <definedName name="_xlnm._FilterDatabase" localSheetId="6" hidden="1">'06 - Terénní úpravy '!$C$117:$K$126</definedName>
    <definedName name="_xlnm.Print_Titles" localSheetId="0">'Rekapitulace stavby'!$92:$92</definedName>
    <definedName name="_xlnm.Print_Titles" localSheetId="1">'01 - Sanace obvodového zdiva'!$133:$133</definedName>
    <definedName name="_xlnm.Print_Titles" localSheetId="2">'02 - Nové konstrukce - ra...'!$127:$127</definedName>
    <definedName name="_xlnm.Print_Titles" localSheetId="3">'03 - Odvodnění objektu'!$120:$120</definedName>
    <definedName name="_xlnm.Print_Titles" localSheetId="4">'04 - Elektro'!$120:$120</definedName>
    <definedName name="_xlnm.Print_Titles" localSheetId="5">'05 - Prvky interaktivity ...'!$116:$116</definedName>
    <definedName name="_xlnm.Print_Titles" localSheetId="6">'06 - Terénní úpravy '!$117:$117</definedName>
    <definedName name="_xlnm.Print_Area" localSheetId="0">'Rekapitulace stavby'!$D$4:$AO$76,'Rekapitulace stavby'!$C$82:$AQ$101</definedName>
    <definedName name="_xlnm.Print_Area" localSheetId="1">'01 - Sanace obvodového zdiva'!$C$4:$J$76,'01 - Sanace obvodového zdiva'!$C$82:$J$115,'01 - Sanace obvodového zdiva'!$C$121:$K$440</definedName>
    <definedName name="_xlnm.Print_Area" localSheetId="2">'02 - Nové konstrukce - ra...'!$C$4:$J$76,'02 - Nové konstrukce - ra...'!$C$82:$J$109,'02 - Nové konstrukce - ra...'!$C$115:$K$346</definedName>
    <definedName name="_xlnm.Print_Area" localSheetId="3">'03 - Odvodnění objektu'!$C$4:$J$76,'03 - Odvodnění objektu'!$C$82:$J$102,'03 - Odvodnění objektu'!$C$108:$K$185</definedName>
    <definedName name="_xlnm.Print_Area" localSheetId="4">'04 - Elektro'!$C$4:$J$76,'04 - Elektro'!$C$82:$J$102,'04 - Elektro'!$C$108:$K$165</definedName>
    <definedName name="_xlnm.Print_Area" localSheetId="5">'05 - Prvky interaktivity ...'!$C$4:$J$76,'05 - Prvky interaktivity ...'!$C$82:$J$98,'05 - Prvky interaktivity ...'!$C$104:$K$134</definedName>
    <definedName name="_xlnm.Print_Area" localSheetId="6">'06 - Terénní úpravy '!$C$4:$J$76,'06 - Terénní úpravy '!$C$82:$J$99,'06 - Terénní úpravy '!$C$105:$K$126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/>
  <c r="J17" i="7"/>
  <c r="J12" i="7"/>
  <c r="J112" i="7"/>
  <c r="E7" i="7"/>
  <c r="E108" i="7"/>
  <c r="J37" i="6"/>
  <c r="J36" i="6"/>
  <c r="AY99" i="1"/>
  <c r="J35" i="6"/>
  <c r="AX99" i="1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J114" i="6"/>
  <c r="J113" i="6"/>
  <c r="F113" i="6"/>
  <c r="F111" i="6"/>
  <c r="E109" i="6"/>
  <c r="J92" i="6"/>
  <c r="J91" i="6"/>
  <c r="F91" i="6"/>
  <c r="F89" i="6"/>
  <c r="E87" i="6"/>
  <c r="J18" i="6"/>
  <c r="E18" i="6"/>
  <c r="F114" i="6"/>
  <c r="J17" i="6"/>
  <c r="J12" i="6"/>
  <c r="J111" i="6"/>
  <c r="E7" i="6"/>
  <c r="E107" i="6"/>
  <c r="J37" i="5"/>
  <c r="J36" i="5"/>
  <c r="AY98" i="1"/>
  <c r="J35" i="5"/>
  <c r="AX98" i="1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/>
  <c r="E7" i="5"/>
  <c r="E111" i="5"/>
  <c r="J37" i="4"/>
  <c r="J36" i="4"/>
  <c r="AY97" i="1"/>
  <c r="J35" i="4"/>
  <c r="AX97" i="1"/>
  <c r="BI185" i="4"/>
  <c r="BH185" i="4"/>
  <c r="BG185" i="4"/>
  <c r="BF185" i="4"/>
  <c r="T185" i="4"/>
  <c r="T184" i="4"/>
  <c r="R185" i="4"/>
  <c r="R184" i="4"/>
  <c r="P185" i="4"/>
  <c r="P184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89" i="4"/>
  <c r="E7" i="4"/>
  <c r="E111" i="4"/>
  <c r="J37" i="3"/>
  <c r="J36" i="3"/>
  <c r="AY96" i="1"/>
  <c r="J35" i="3"/>
  <c r="AX96" i="1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89" i="3"/>
  <c r="BH289" i="3"/>
  <c r="BG289" i="3"/>
  <c r="BF289" i="3"/>
  <c r="T289" i="3"/>
  <c r="T288" i="3" s="1"/>
  <c r="R289" i="3"/>
  <c r="R288" i="3" s="1"/>
  <c r="P289" i="3"/>
  <c r="P288" i="3" s="1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69" i="3"/>
  <c r="BH269" i="3"/>
  <c r="BG269" i="3"/>
  <c r="BF269" i="3"/>
  <c r="T269" i="3"/>
  <c r="R269" i="3"/>
  <c r="P269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T241" i="3"/>
  <c r="R242" i="3"/>
  <c r="R241" i="3"/>
  <c r="P242" i="3"/>
  <c r="P241" i="3"/>
  <c r="BI238" i="3"/>
  <c r="BH238" i="3"/>
  <c r="BG238" i="3"/>
  <c r="BF238" i="3"/>
  <c r="T238" i="3"/>
  <c r="R238" i="3"/>
  <c r="P238" i="3"/>
  <c r="BI229" i="3"/>
  <c r="BH229" i="3"/>
  <c r="BG229" i="3"/>
  <c r="BF229" i="3"/>
  <c r="T229" i="3"/>
  <c r="T228" i="3" s="1"/>
  <c r="R229" i="3"/>
  <c r="R228" i="3" s="1"/>
  <c r="P229" i="3"/>
  <c r="P228" i="3" s="1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/>
  <c r="J17" i="3"/>
  <c r="J12" i="3"/>
  <c r="J122" i="3"/>
  <c r="E7" i="3"/>
  <c r="E85" i="3"/>
  <c r="J37" i="2"/>
  <c r="J36" i="2"/>
  <c r="AY95" i="1"/>
  <c r="J35" i="2"/>
  <c r="AX95" i="1"/>
  <c r="BI440" i="2"/>
  <c r="BH440" i="2"/>
  <c r="BG440" i="2"/>
  <c r="BF440" i="2"/>
  <c r="T440" i="2"/>
  <c r="T439" i="2"/>
  <c r="R440" i="2"/>
  <c r="R439" i="2"/>
  <c r="P440" i="2"/>
  <c r="P439" i="2"/>
  <c r="BI438" i="2"/>
  <c r="BH438" i="2"/>
  <c r="BG438" i="2"/>
  <c r="BF438" i="2"/>
  <c r="T438" i="2"/>
  <c r="T437" i="2"/>
  <c r="R438" i="2"/>
  <c r="R437" i="2"/>
  <c r="P438" i="2"/>
  <c r="P437" i="2"/>
  <c r="BI434" i="2"/>
  <c r="BH434" i="2"/>
  <c r="BG434" i="2"/>
  <c r="BF434" i="2"/>
  <c r="T434" i="2"/>
  <c r="T433" i="2"/>
  <c r="R434" i="2"/>
  <c r="R433" i="2"/>
  <c r="P434" i="2"/>
  <c r="P433" i="2"/>
  <c r="BI430" i="2"/>
  <c r="BH430" i="2"/>
  <c r="BG430" i="2"/>
  <c r="BF430" i="2"/>
  <c r="T430" i="2"/>
  <c r="T429" i="2"/>
  <c r="R430" i="2"/>
  <c r="R429" i="2"/>
  <c r="P430" i="2"/>
  <c r="P429" i="2"/>
  <c r="BI428" i="2"/>
  <c r="BH428" i="2"/>
  <c r="BG428" i="2"/>
  <c r="BF428" i="2"/>
  <c r="T428" i="2"/>
  <c r="T427" i="2"/>
  <c r="R428" i="2"/>
  <c r="R427" i="2"/>
  <c r="P428" i="2"/>
  <c r="P427" i="2"/>
  <c r="BI426" i="2"/>
  <c r="BH426" i="2"/>
  <c r="BG426" i="2"/>
  <c r="BF426" i="2"/>
  <c r="T426" i="2"/>
  <c r="T425" i="2"/>
  <c r="R426" i="2"/>
  <c r="R425" i="2"/>
  <c r="P426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T420" i="2"/>
  <c r="R421" i="2"/>
  <c r="R420" i="2"/>
  <c r="P421" i="2"/>
  <c r="P420" i="2"/>
  <c r="BI386" i="2"/>
  <c r="BH386" i="2"/>
  <c r="BG386" i="2"/>
  <c r="BF386" i="2"/>
  <c r="T386" i="2"/>
  <c r="R386" i="2"/>
  <c r="P386" i="2"/>
  <c r="BI376" i="2"/>
  <c r="BH376" i="2"/>
  <c r="BG376" i="2"/>
  <c r="BF376" i="2"/>
  <c r="T376" i="2"/>
  <c r="R376" i="2"/>
  <c r="P376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T270" i="2"/>
  <c r="R271" i="2"/>
  <c r="R270" i="2"/>
  <c r="P271" i="2"/>
  <c r="P270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79" i="2"/>
  <c r="BH179" i="2"/>
  <c r="BG179" i="2"/>
  <c r="BF179" i="2"/>
  <c r="T179" i="2"/>
  <c r="R179" i="2"/>
  <c r="P179" i="2"/>
  <c r="BI149" i="2"/>
  <c r="BH149" i="2"/>
  <c r="BG149" i="2"/>
  <c r="BF149" i="2"/>
  <c r="T149" i="2"/>
  <c r="T148" i="2"/>
  <c r="R149" i="2"/>
  <c r="R148" i="2"/>
  <c r="P149" i="2"/>
  <c r="P148" i="2"/>
  <c r="BI147" i="2"/>
  <c r="BH147" i="2"/>
  <c r="BG147" i="2"/>
  <c r="BF147" i="2"/>
  <c r="T147" i="2"/>
  <c r="R147" i="2"/>
  <c r="P147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J92" i="2"/>
  <c r="J91" i="2"/>
  <c r="F91" i="2"/>
  <c r="F89" i="2"/>
  <c r="E87" i="2"/>
  <c r="J18" i="2"/>
  <c r="E18" i="2"/>
  <c r="F92" i="2"/>
  <c r="J17" i="2"/>
  <c r="J12" i="2"/>
  <c r="J128" i="2"/>
  <c r="E7" i="2"/>
  <c r="E124" i="2"/>
  <c r="L90" i="1"/>
  <c r="AM90" i="1"/>
  <c r="AM89" i="1"/>
  <c r="L89" i="1"/>
  <c r="AM87" i="1"/>
  <c r="L87" i="1"/>
  <c r="L85" i="1"/>
  <c r="L84" i="1"/>
  <c r="J428" i="2"/>
  <c r="J376" i="2"/>
  <c r="BK274" i="2"/>
  <c r="J261" i="2"/>
  <c r="J210" i="2"/>
  <c r="BK428" i="2"/>
  <c r="J271" i="2"/>
  <c r="BK261" i="2"/>
  <c r="J190" i="2"/>
  <c r="J438" i="2"/>
  <c r="J386" i="2"/>
  <c r="J290" i="2"/>
  <c r="J274" i="2"/>
  <c r="BK238" i="2"/>
  <c r="BK202" i="2"/>
  <c r="J179" i="2"/>
  <c r="BK434" i="2"/>
  <c r="BK376" i="2"/>
  <c r="BK262" i="2"/>
  <c r="BK210" i="2"/>
  <c r="BK149" i="2"/>
  <c r="BK344" i="3"/>
  <c r="J340" i="3"/>
  <c r="BK331" i="3"/>
  <c r="BK317" i="3"/>
  <c r="BK313" i="3"/>
  <c r="BK289" i="3"/>
  <c r="BK288" i="3" s="1"/>
  <c r="J288" i="3" s="1"/>
  <c r="J106" i="3" s="1"/>
  <c r="BK284" i="3"/>
  <c r="BK269" i="3"/>
  <c r="J252" i="3"/>
  <c r="BK242" i="3"/>
  <c r="J207" i="3"/>
  <c r="BK201" i="3"/>
  <c r="BK185" i="3"/>
  <c r="BK173" i="3"/>
  <c r="BK159" i="3"/>
  <c r="BK142" i="3"/>
  <c r="BK137" i="3"/>
  <c r="J327" i="3"/>
  <c r="J303" i="3"/>
  <c r="BK282" i="3"/>
  <c r="J261" i="3"/>
  <c r="BK251" i="3"/>
  <c r="J229" i="3"/>
  <c r="J201" i="3"/>
  <c r="BK179" i="3"/>
  <c r="J164" i="3"/>
  <c r="J142" i="3"/>
  <c r="BK175" i="4"/>
  <c r="J155" i="4"/>
  <c r="J142" i="4"/>
  <c r="J133" i="4"/>
  <c r="J183" i="4"/>
  <c r="J173" i="4"/>
  <c r="J158" i="4"/>
  <c r="J147" i="4"/>
  <c r="BK140" i="4"/>
  <c r="J180" i="4"/>
  <c r="BK170" i="4"/>
  <c r="J145" i="4"/>
  <c r="J130" i="4"/>
  <c r="BK163" i="5"/>
  <c r="BK158" i="5"/>
  <c r="J153" i="5"/>
  <c r="BK141" i="5"/>
  <c r="J135" i="5"/>
  <c r="BK149" i="5"/>
  <c r="BK137" i="5"/>
  <c r="BK130" i="5"/>
  <c r="BK127" i="5"/>
  <c r="J163" i="5"/>
  <c r="BK157" i="5"/>
  <c r="BK148" i="5"/>
  <c r="J139" i="5"/>
  <c r="J130" i="5"/>
  <c r="J157" i="5"/>
  <c r="BK153" i="5"/>
  <c r="J145" i="5"/>
  <c r="BK140" i="5"/>
  <c r="BK132" i="5"/>
  <c r="BK126" i="5"/>
  <c r="BK129" i="6"/>
  <c r="J121" i="6"/>
  <c r="BK122" i="6"/>
  <c r="BK130" i="6"/>
  <c r="BK119" i="6"/>
  <c r="BK124" i="6"/>
  <c r="BK120" i="6"/>
  <c r="J126" i="7"/>
  <c r="BK122" i="7"/>
  <c r="J121" i="7"/>
  <c r="J434" i="2"/>
  <c r="J295" i="2"/>
  <c r="J262" i="2"/>
  <c r="J214" i="2"/>
  <c r="BK430" i="2"/>
  <c r="BK386" i="2"/>
  <c r="J266" i="2"/>
  <c r="BK254" i="2"/>
  <c r="BK179" i="2"/>
  <c r="BK426" i="2"/>
  <c r="BK421" i="2"/>
  <c r="BK283" i="2"/>
  <c r="BK246" i="2"/>
  <c r="J198" i="2"/>
  <c r="J149" i="2"/>
  <c r="J426" i="2"/>
  <c r="BK287" i="2"/>
  <c r="J263" i="2"/>
  <c r="J233" i="2"/>
  <c r="J194" i="2"/>
  <c r="AS94" i="1"/>
  <c r="BK322" i="3"/>
  <c r="BK303" i="3"/>
  <c r="J287" i="3"/>
  <c r="BK278" i="3"/>
  <c r="BK257" i="3"/>
  <c r="BK245" i="3"/>
  <c r="J213" i="3"/>
  <c r="J194" i="3"/>
  <c r="BK176" i="3"/>
  <c r="J167" i="3"/>
  <c r="J155" i="3"/>
  <c r="J143" i="3"/>
  <c r="J138" i="3"/>
  <c r="J137" i="3"/>
  <c r="J322" i="3"/>
  <c r="J284" i="3"/>
  <c r="J269" i="3"/>
  <c r="J257" i="3"/>
  <c r="J238" i="3"/>
  <c r="BK205" i="3"/>
  <c r="J185" i="3"/>
  <c r="BK167" i="3"/>
  <c r="BK155" i="3"/>
  <c r="J139" i="3"/>
  <c r="J170" i="4"/>
  <c r="BK153" i="4"/>
  <c r="J140" i="4"/>
  <c r="BK130" i="4"/>
  <c r="BK180" i="4"/>
  <c r="J175" i="4"/>
  <c r="BK155" i="4"/>
  <c r="J144" i="4"/>
  <c r="BK127" i="4"/>
  <c r="J176" i="4"/>
  <c r="BK158" i="4"/>
  <c r="BK142" i="4"/>
  <c r="BK165" i="5"/>
  <c r="BK159" i="5"/>
  <c r="BK145" i="5"/>
  <c r="BK139" i="5"/>
  <c r="J125" i="5"/>
  <c r="J148" i="5"/>
  <c r="BK136" i="5"/>
  <c r="BK129" i="5"/>
  <c r="J124" i="5"/>
  <c r="J160" i="5"/>
  <c r="BK152" i="5"/>
  <c r="J144" i="5"/>
  <c r="BK135" i="5"/>
  <c r="J126" i="5"/>
  <c r="BK155" i="5"/>
  <c r="BK151" i="5"/>
  <c r="J142" i="5"/>
  <c r="J136" i="5"/>
  <c r="J128" i="5"/>
  <c r="BK131" i="6"/>
  <c r="J124" i="6"/>
  <c r="J133" i="6"/>
  <c r="J132" i="6"/>
  <c r="J125" i="6"/>
  <c r="J130" i="6"/>
  <c r="BK125" i="6"/>
  <c r="BK121" i="6"/>
  <c r="BK125" i="7"/>
  <c r="BK126" i="7"/>
  <c r="J122" i="7"/>
  <c r="BK424" i="2"/>
  <c r="BK290" i="2"/>
  <c r="BK269" i="2"/>
  <c r="J222" i="2"/>
  <c r="J137" i="2"/>
  <c r="BK422" i="2"/>
  <c r="J269" i="2"/>
  <c r="BK214" i="2"/>
  <c r="J440" i="2"/>
  <c r="J422" i="2"/>
  <c r="BK295" i="2"/>
  <c r="BK278" i="2"/>
  <c r="BK250" i="2"/>
  <c r="BK206" i="2"/>
  <c r="BK190" i="2"/>
  <c r="BK438" i="2"/>
  <c r="J423" i="2"/>
  <c r="J283" i="2"/>
  <c r="J246" i="2"/>
  <c r="J206" i="2"/>
  <c r="BK137" i="2"/>
  <c r="BK341" i="3"/>
  <c r="BK340" i="3"/>
  <c r="J334" i="3"/>
  <c r="J331" i="3"/>
  <c r="BK316" i="3"/>
  <c r="BK302" i="3"/>
  <c r="J279" i="3"/>
  <c r="J259" i="3"/>
  <c r="J251" i="3"/>
  <c r="BK238" i="3"/>
  <c r="BK190" i="3"/>
  <c r="BK175" i="3"/>
  <c r="BK165" i="3"/>
  <c r="BK143" i="3"/>
  <c r="J140" i="3"/>
  <c r="J131" i="3"/>
  <c r="J313" i="3"/>
  <c r="BK287" i="3"/>
  <c r="J278" i="3"/>
  <c r="J255" i="3"/>
  <c r="J242" i="3"/>
  <c r="BK213" i="3"/>
  <c r="BK194" i="3"/>
  <c r="J176" i="3"/>
  <c r="J165" i="3"/>
  <c r="J145" i="3"/>
  <c r="BK138" i="3"/>
  <c r="J166" i="4"/>
  <c r="BK145" i="4"/>
  <c r="J136" i="4"/>
  <c r="J185" i="4"/>
  <c r="BK176" i="4"/>
  <c r="BK166" i="4"/>
  <c r="J153" i="4"/>
  <c r="BK133" i="4"/>
  <c r="J177" i="4"/>
  <c r="BK164" i="4"/>
  <c r="BK136" i="4"/>
  <c r="BK164" i="5"/>
  <c r="BK160" i="5"/>
  <c r="J155" i="5"/>
  <c r="BK142" i="5"/>
  <c r="J138" i="5"/>
  <c r="J150" i="5"/>
  <c r="J143" i="5"/>
  <c r="J132" i="5"/>
  <c r="J165" i="5"/>
  <c r="J161" i="5"/>
  <c r="BK154" i="5"/>
  <c r="J149" i="5"/>
  <c r="J141" i="5"/>
  <c r="J131" i="5"/>
  <c r="J158" i="5"/>
  <c r="J154" i="5"/>
  <c r="BK146" i="5"/>
  <c r="BK143" i="5"/>
  <c r="BK138" i="5"/>
  <c r="J133" i="5"/>
  <c r="J127" i="5"/>
  <c r="BK127" i="6"/>
  <c r="BK134" i="6"/>
  <c r="J123" i="6"/>
  <c r="J131" i="6"/>
  <c r="BK126" i="6"/>
  <c r="J134" i="6"/>
  <c r="J127" i="6"/>
  <c r="J122" i="6"/>
  <c r="J119" i="6"/>
  <c r="BK123" i="7"/>
  <c r="J123" i="7"/>
  <c r="J430" i="2"/>
  <c r="BK301" i="2"/>
  <c r="BK271" i="2"/>
  <c r="BK233" i="2"/>
  <c r="BK198" i="2"/>
  <c r="J424" i="2"/>
  <c r="J278" i="2"/>
  <c r="BK263" i="2"/>
  <c r="J250" i="2"/>
  <c r="BK440" i="2"/>
  <c r="BK423" i="2"/>
  <c r="J301" i="2"/>
  <c r="J287" i="2"/>
  <c r="J254" i="2"/>
  <c r="BK222" i="2"/>
  <c r="BK194" i="2"/>
  <c r="BK147" i="2"/>
  <c r="J421" i="2"/>
  <c r="BK266" i="2"/>
  <c r="J238" i="2"/>
  <c r="J202" i="2"/>
  <c r="J147" i="2"/>
  <c r="J344" i="3"/>
  <c r="J341" i="3"/>
  <c r="BK334" i="3"/>
  <c r="BK327" i="3"/>
  <c r="J316" i="3"/>
  <c r="J289" i="3"/>
  <c r="J282" i="3"/>
  <c r="BK261" i="3"/>
  <c r="BK255" i="3"/>
  <c r="J245" i="3"/>
  <c r="BK229" i="3"/>
  <c r="J205" i="3"/>
  <c r="J179" i="3"/>
  <c r="J173" i="3"/>
  <c r="BK164" i="3"/>
  <c r="BK145" i="3"/>
  <c r="BK139" i="3"/>
  <c r="BK131" i="3"/>
  <c r="J317" i="3"/>
  <c r="J302" i="3"/>
  <c r="BK279" i="3"/>
  <c r="BK259" i="3"/>
  <c r="BK252" i="3"/>
  <c r="BK207" i="3"/>
  <c r="J190" i="3"/>
  <c r="J175" i="3"/>
  <c r="J159" i="3"/>
  <c r="BK140" i="3"/>
  <c r="BK183" i="4"/>
  <c r="J164" i="4"/>
  <c r="J141" i="4"/>
  <c r="J127" i="4"/>
  <c r="BK124" i="4"/>
  <c r="BK177" i="4"/>
  <c r="BK161" i="4"/>
  <c r="BK147" i="4"/>
  <c r="BK141" i="4"/>
  <c r="BK185" i="4"/>
  <c r="BK173" i="4"/>
  <c r="J161" i="4"/>
  <c r="BK144" i="4"/>
  <c r="J124" i="4"/>
  <c r="BK161" i="5"/>
  <c r="BK156" i="5"/>
  <c r="BK150" i="5"/>
  <c r="J140" i="5"/>
  <c r="BK124" i="5"/>
  <c r="J146" i="5"/>
  <c r="BK131" i="5"/>
  <c r="BK128" i="5"/>
  <c r="J164" i="5"/>
  <c r="J159" i="5"/>
  <c r="J151" i="5"/>
  <c r="BK133" i="5"/>
  <c r="J156" i="5"/>
  <c r="J152" i="5"/>
  <c r="BK144" i="5"/>
  <c r="J137" i="5"/>
  <c r="J129" i="5"/>
  <c r="BK125" i="5"/>
  <c r="J128" i="6"/>
  <c r="J120" i="6"/>
  <c r="BK128" i="6"/>
  <c r="BK133" i="6"/>
  <c r="J129" i="6"/>
  <c r="BK132" i="6"/>
  <c r="J126" i="6"/>
  <c r="BK123" i="6"/>
  <c r="BK121" i="7"/>
  <c r="J125" i="7"/>
  <c r="T136" i="2" l="1"/>
  <c r="R178" i="2"/>
  <c r="P253" i="2"/>
  <c r="P289" i="2"/>
  <c r="P288" i="2"/>
  <c r="BK130" i="3"/>
  <c r="J130" i="3"/>
  <c r="J98" i="3"/>
  <c r="P136" i="2"/>
  <c r="BK178" i="2"/>
  <c r="J178" i="2"/>
  <c r="J100" i="2"/>
  <c r="P130" i="3"/>
  <c r="BK163" i="3"/>
  <c r="J163" i="3"/>
  <c r="J99" i="3"/>
  <c r="T163" i="3"/>
  <c r="R174" i="3"/>
  <c r="P178" i="3"/>
  <c r="P244" i="3"/>
  <c r="P243" i="3"/>
  <c r="T301" i="3"/>
  <c r="T300" i="3"/>
  <c r="P123" i="4"/>
  <c r="BK157" i="4"/>
  <c r="J157" i="4"/>
  <c r="J99" i="4"/>
  <c r="BK123" i="5"/>
  <c r="BK134" i="5"/>
  <c r="J134" i="5"/>
  <c r="J99" i="5"/>
  <c r="T134" i="5"/>
  <c r="R147" i="5"/>
  <c r="R162" i="5"/>
  <c r="R118" i="6"/>
  <c r="R117" i="6"/>
  <c r="T178" i="2"/>
  <c r="R253" i="2"/>
  <c r="P273" i="2"/>
  <c r="R273" i="2"/>
  <c r="T273" i="2"/>
  <c r="BK282" i="2"/>
  <c r="J282" i="2"/>
  <c r="J105" i="2"/>
  <c r="P282" i="2"/>
  <c r="R282" i="2"/>
  <c r="T282" i="2"/>
  <c r="T272" i="2"/>
  <c r="T289" i="2"/>
  <c r="T288" i="2"/>
  <c r="R130" i="3"/>
  <c r="R163" i="3"/>
  <c r="BK174" i="3"/>
  <c r="J174" i="3"/>
  <c r="J100" i="3"/>
  <c r="P174" i="3"/>
  <c r="T174" i="3"/>
  <c r="R178" i="3"/>
  <c r="BK244" i="3"/>
  <c r="BK243" i="3"/>
  <c r="J243" i="3"/>
  <c r="J104" i="3"/>
  <c r="R244" i="3"/>
  <c r="R243" i="3"/>
  <c r="R301" i="3"/>
  <c r="R300" i="3"/>
  <c r="T123" i="4"/>
  <c r="R157" i="4"/>
  <c r="P169" i="4"/>
  <c r="T169" i="4"/>
  <c r="R123" i="5"/>
  <c r="P134" i="5"/>
  <c r="BK147" i="5"/>
  <c r="J147" i="5"/>
  <c r="J100" i="5"/>
  <c r="P147" i="5"/>
  <c r="BK162" i="5"/>
  <c r="J162" i="5"/>
  <c r="J101" i="5"/>
  <c r="T162" i="5"/>
  <c r="BK118" i="6"/>
  <c r="J118" i="6"/>
  <c r="J97" i="6"/>
  <c r="T118" i="6"/>
  <c r="T117" i="6"/>
  <c r="R120" i="7"/>
  <c r="R119" i="7"/>
  <c r="R118" i="7"/>
  <c r="BK136" i="2"/>
  <c r="J136" i="2"/>
  <c r="J98" i="2"/>
  <c r="R136" i="2"/>
  <c r="P178" i="2"/>
  <c r="BK253" i="2"/>
  <c r="J253" i="2"/>
  <c r="J101" i="2"/>
  <c r="T253" i="2"/>
  <c r="BK273" i="2"/>
  <c r="J273" i="2"/>
  <c r="J104" i="2"/>
  <c r="BK289" i="2"/>
  <c r="J289" i="2"/>
  <c r="J107" i="2"/>
  <c r="R289" i="2"/>
  <c r="R288" i="2"/>
  <c r="T130" i="3"/>
  <c r="P163" i="3"/>
  <c r="BK178" i="3"/>
  <c r="J178" i="3"/>
  <c r="J101" i="3"/>
  <c r="T178" i="3"/>
  <c r="T244" i="3"/>
  <c r="T243" i="3"/>
  <c r="BK301" i="3"/>
  <c r="BK300" i="3"/>
  <c r="J300" i="3"/>
  <c r="J107" i="3"/>
  <c r="P301" i="3"/>
  <c r="P300" i="3"/>
  <c r="BK123" i="4"/>
  <c r="J123" i="4"/>
  <c r="J98" i="4"/>
  <c r="R123" i="4"/>
  <c r="P157" i="4"/>
  <c r="T157" i="4"/>
  <c r="BK169" i="4"/>
  <c r="J169" i="4"/>
  <c r="J100" i="4"/>
  <c r="R169" i="4"/>
  <c r="P123" i="5"/>
  <c r="T123" i="5"/>
  <c r="R134" i="5"/>
  <c r="T147" i="5"/>
  <c r="P162" i="5"/>
  <c r="P118" i="6"/>
  <c r="P117" i="6"/>
  <c r="AU99" i="1"/>
  <c r="BK120" i="7"/>
  <c r="J120" i="7"/>
  <c r="J98" i="7"/>
  <c r="P120" i="7"/>
  <c r="P119" i="7"/>
  <c r="P118" i="7"/>
  <c r="AU100" i="1"/>
  <c r="T120" i="7"/>
  <c r="T119" i="7"/>
  <c r="T118" i="7"/>
  <c r="BK148" i="2"/>
  <c r="J148" i="2"/>
  <c r="J99" i="2"/>
  <c r="BK270" i="2"/>
  <c r="J270" i="2"/>
  <c r="J102" i="2"/>
  <c r="BK427" i="2"/>
  <c r="J427" i="2"/>
  <c r="J110" i="2"/>
  <c r="BK429" i="2"/>
  <c r="J429" i="2"/>
  <c r="J111" i="2"/>
  <c r="BK433" i="2"/>
  <c r="J433" i="2"/>
  <c r="J112" i="2"/>
  <c r="BK425" i="2"/>
  <c r="J425" i="2"/>
  <c r="J109" i="2"/>
  <c r="BK437" i="2"/>
  <c r="J437" i="2"/>
  <c r="J113" i="2"/>
  <c r="BK439" i="2"/>
  <c r="J439" i="2"/>
  <c r="J114" i="2"/>
  <c r="BK228" i="3"/>
  <c r="J228" i="3"/>
  <c r="J102" i="3"/>
  <c r="BK241" i="3"/>
  <c r="J241" i="3"/>
  <c r="J103" i="3"/>
  <c r="BK184" i="4"/>
  <c r="J184" i="4"/>
  <c r="J101" i="4"/>
  <c r="BK117" i="6"/>
  <c r="J117" i="6"/>
  <c r="J89" i="7"/>
  <c r="BE122" i="7"/>
  <c r="F92" i="7"/>
  <c r="BE121" i="7"/>
  <c r="BE123" i="7"/>
  <c r="E85" i="7"/>
  <c r="BE125" i="7"/>
  <c r="BE126" i="7"/>
  <c r="E85" i="6"/>
  <c r="J89" i="6"/>
  <c r="BE128" i="6"/>
  <c r="J123" i="5"/>
  <c r="J98" i="5"/>
  <c r="F92" i="6"/>
  <c r="BE120" i="6"/>
  <c r="BE121" i="6"/>
  <c r="BE122" i="6"/>
  <c r="BE123" i="6"/>
  <c r="BE124" i="6"/>
  <c r="BE127" i="6"/>
  <c r="BE134" i="6"/>
  <c r="BE119" i="6"/>
  <c r="BE125" i="6"/>
  <c r="BE126" i="6"/>
  <c r="BE129" i="6"/>
  <c r="BE130" i="6"/>
  <c r="BE131" i="6"/>
  <c r="BE132" i="6"/>
  <c r="BE133" i="6"/>
  <c r="BE135" i="5"/>
  <c r="BE148" i="5"/>
  <c r="BE149" i="5"/>
  <c r="BE152" i="5"/>
  <c r="BE154" i="5"/>
  <c r="BK122" i="4"/>
  <c r="BK121" i="4"/>
  <c r="J121" i="4"/>
  <c r="E85" i="5"/>
  <c r="F92" i="5"/>
  <c r="BE124" i="5"/>
  <c r="BE125" i="5"/>
  <c r="BE128" i="5"/>
  <c r="BE137" i="5"/>
  <c r="BE140" i="5"/>
  <c r="BE142" i="5"/>
  <c r="BE145" i="5"/>
  <c r="BE153" i="5"/>
  <c r="BE156" i="5"/>
  <c r="BE159" i="5"/>
  <c r="BE165" i="5"/>
  <c r="J89" i="5"/>
  <c r="BE133" i="5"/>
  <c r="BE138" i="5"/>
  <c r="BE139" i="5"/>
  <c r="BE144" i="5"/>
  <c r="BE151" i="5"/>
  <c r="BE126" i="5"/>
  <c r="BE127" i="5"/>
  <c r="BE129" i="5"/>
  <c r="BE130" i="5"/>
  <c r="BE131" i="5"/>
  <c r="BE132" i="5"/>
  <c r="BE136" i="5"/>
  <c r="BE141" i="5"/>
  <c r="BE143" i="5"/>
  <c r="BE146" i="5"/>
  <c r="BE150" i="5"/>
  <c r="BE155" i="5"/>
  <c r="BE157" i="5"/>
  <c r="BE158" i="5"/>
  <c r="BE160" i="5"/>
  <c r="BE161" i="5"/>
  <c r="BE163" i="5"/>
  <c r="BE164" i="5"/>
  <c r="J301" i="3"/>
  <c r="J108" i="3"/>
  <c r="BE133" i="4"/>
  <c r="BE140" i="4"/>
  <c r="BE141" i="4"/>
  <c r="BE147" i="4"/>
  <c r="BE155" i="4"/>
  <c r="BE161" i="4"/>
  <c r="BE166" i="4"/>
  <c r="BE170" i="4"/>
  <c r="BE175" i="4"/>
  <c r="BE183" i="4"/>
  <c r="J244" i="3"/>
  <c r="J105" i="3"/>
  <c r="E85" i="4"/>
  <c r="F92" i="4"/>
  <c r="J115" i="4"/>
  <c r="BE124" i="4"/>
  <c r="BE130" i="4"/>
  <c r="BE136" i="4"/>
  <c r="BE142" i="4"/>
  <c r="BE145" i="4"/>
  <c r="BE153" i="4"/>
  <c r="BE158" i="4"/>
  <c r="BE164" i="4"/>
  <c r="BE176" i="4"/>
  <c r="BE177" i="4"/>
  <c r="BE180" i="4"/>
  <c r="BK129" i="3"/>
  <c r="J129" i="3"/>
  <c r="J97" i="3"/>
  <c r="BE127" i="4"/>
  <c r="BE144" i="4"/>
  <c r="BE173" i="4"/>
  <c r="BE185" i="4"/>
  <c r="BE139" i="3"/>
  <c r="BE164" i="3"/>
  <c r="BE165" i="3"/>
  <c r="BE175" i="3"/>
  <c r="BE185" i="3"/>
  <c r="BE190" i="3"/>
  <c r="BE201" i="3"/>
  <c r="BE205" i="3"/>
  <c r="BE229" i="3"/>
  <c r="BE238" i="3"/>
  <c r="BE255" i="3"/>
  <c r="BE259" i="3"/>
  <c r="BE282" i="3"/>
  <c r="BE284" i="3"/>
  <c r="BE303" i="3"/>
  <c r="BE313" i="3"/>
  <c r="J89" i="3"/>
  <c r="E118" i="3"/>
  <c r="F125" i="3"/>
  <c r="BE142" i="3"/>
  <c r="BE131" i="3"/>
  <c r="BE137" i="3"/>
  <c r="BE138" i="3"/>
  <c r="BE140" i="3"/>
  <c r="BE143" i="3"/>
  <c r="BE145" i="3"/>
  <c r="BE155" i="3"/>
  <c r="BE159" i="3"/>
  <c r="BE167" i="3"/>
  <c r="BE173" i="3"/>
  <c r="BE176" i="3"/>
  <c r="BE179" i="3"/>
  <c r="BE194" i="3"/>
  <c r="BE207" i="3"/>
  <c r="BE213" i="3"/>
  <c r="BE242" i="3"/>
  <c r="BE245" i="3"/>
  <c r="BE251" i="3"/>
  <c r="BE252" i="3"/>
  <c r="BE257" i="3"/>
  <c r="BE261" i="3"/>
  <c r="BE269" i="3"/>
  <c r="BE278" i="3"/>
  <c r="BE279" i="3"/>
  <c r="BE287" i="3"/>
  <c r="BE289" i="3"/>
  <c r="BE302" i="3"/>
  <c r="BE316" i="3"/>
  <c r="BE317" i="3"/>
  <c r="BE322" i="3"/>
  <c r="BE327" i="3"/>
  <c r="BE331" i="3"/>
  <c r="BE334" i="3"/>
  <c r="BE340" i="3"/>
  <c r="BE341" i="3"/>
  <c r="BE344" i="3"/>
  <c r="J89" i="2"/>
  <c r="BE179" i="2"/>
  <c r="BE214" i="2"/>
  <c r="BE271" i="2"/>
  <c r="BE295" i="2"/>
  <c r="BE422" i="2"/>
  <c r="BE423" i="2"/>
  <c r="BE426" i="2"/>
  <c r="BE428" i="2"/>
  <c r="E85" i="2"/>
  <c r="BE210" i="2"/>
  <c r="BE261" i="2"/>
  <c r="BE262" i="2"/>
  <c r="BE263" i="2"/>
  <c r="BE269" i="2"/>
  <c r="BE274" i="2"/>
  <c r="BE376" i="2"/>
  <c r="BE424" i="2"/>
  <c r="BE430" i="2"/>
  <c r="BE438" i="2"/>
  <c r="BE440" i="2"/>
  <c r="F131" i="2"/>
  <c r="BE137" i="2"/>
  <c r="BE194" i="2"/>
  <c r="BE198" i="2"/>
  <c r="BE202" i="2"/>
  <c r="BE206" i="2"/>
  <c r="BE222" i="2"/>
  <c r="BE233" i="2"/>
  <c r="BE266" i="2"/>
  <c r="BE283" i="2"/>
  <c r="BE290" i="2"/>
  <c r="BE301" i="2"/>
  <c r="BE434" i="2"/>
  <c r="BE147" i="2"/>
  <c r="BE149" i="2"/>
  <c r="BE190" i="2"/>
  <c r="BE238" i="2"/>
  <c r="BE246" i="2"/>
  <c r="BE250" i="2"/>
  <c r="BE254" i="2"/>
  <c r="BE278" i="2"/>
  <c r="BE287" i="2"/>
  <c r="BE386" i="2"/>
  <c r="BE421" i="2"/>
  <c r="F37" i="2"/>
  <c r="BD95" i="1"/>
  <c r="F34" i="3"/>
  <c r="BA96" i="1"/>
  <c r="F35" i="3"/>
  <c r="BB96" i="1"/>
  <c r="F36" i="5"/>
  <c r="BC98" i="1"/>
  <c r="J34" i="6"/>
  <c r="AW99" i="1"/>
  <c r="F34" i="6"/>
  <c r="BA99" i="1"/>
  <c r="J34" i="7"/>
  <c r="AW100" i="1"/>
  <c r="F36" i="7"/>
  <c r="BC100" i="1"/>
  <c r="J34" i="2"/>
  <c r="AW95" i="1"/>
  <c r="F37" i="3"/>
  <c r="BD96" i="1"/>
  <c r="J34" i="4"/>
  <c r="AW97" i="1"/>
  <c r="F37" i="4"/>
  <c r="BD97" i="1"/>
  <c r="F34" i="5"/>
  <c r="BA98" i="1"/>
  <c r="J30" i="4"/>
  <c r="F35" i="6"/>
  <c r="BB99" i="1"/>
  <c r="F36" i="6"/>
  <c r="BC99" i="1"/>
  <c r="J30" i="6"/>
  <c r="F34" i="2"/>
  <c r="BA95" i="1"/>
  <c r="J34" i="3"/>
  <c r="AW96" i="1"/>
  <c r="F36" i="4"/>
  <c r="BC97" i="1"/>
  <c r="F35" i="4"/>
  <c r="BB97" i="1"/>
  <c r="F37" i="5"/>
  <c r="BD98" i="1"/>
  <c r="F37" i="6"/>
  <c r="BD99" i="1"/>
  <c r="F35" i="7"/>
  <c r="BB100" i="1"/>
  <c r="F36" i="2"/>
  <c r="BC95" i="1"/>
  <c r="F35" i="2"/>
  <c r="BB95" i="1"/>
  <c r="F36" i="3"/>
  <c r="BC96" i="1"/>
  <c r="F34" i="4"/>
  <c r="BA97" i="1"/>
  <c r="J34" i="5"/>
  <c r="AW98" i="1"/>
  <c r="F35" i="5"/>
  <c r="BB98" i="1"/>
  <c r="F34" i="7"/>
  <c r="BA100" i="1"/>
  <c r="F37" i="7"/>
  <c r="BD100" i="1"/>
  <c r="T122" i="5" l="1"/>
  <c r="T121" i="5"/>
  <c r="R129" i="3"/>
  <c r="R128" i="3"/>
  <c r="P135" i="2"/>
  <c r="T129" i="3"/>
  <c r="T128" i="3"/>
  <c r="R122" i="5"/>
  <c r="R121" i="5"/>
  <c r="P272" i="2"/>
  <c r="T122" i="4"/>
  <c r="T121" i="4"/>
  <c r="BK122" i="5"/>
  <c r="J122" i="5"/>
  <c r="J97" i="5"/>
  <c r="P129" i="3"/>
  <c r="P128" i="3"/>
  <c r="AU96" i="1"/>
  <c r="R135" i="2"/>
  <c r="P122" i="5"/>
  <c r="P121" i="5"/>
  <c r="AU98" i="1"/>
  <c r="R122" i="4"/>
  <c r="R121" i="4"/>
  <c r="R272" i="2"/>
  <c r="P122" i="4"/>
  <c r="P121" i="4"/>
  <c r="AU97" i="1"/>
  <c r="T135" i="2"/>
  <c r="T134" i="2"/>
  <c r="BK420" i="2"/>
  <c r="J420" i="2"/>
  <c r="J108" i="2"/>
  <c r="BK135" i="2"/>
  <c r="J135" i="2"/>
  <c r="J97" i="2"/>
  <c r="BK272" i="2"/>
  <c r="J272" i="2"/>
  <c r="J103" i="2"/>
  <c r="BK288" i="2"/>
  <c r="J288" i="2"/>
  <c r="J106" i="2"/>
  <c r="BK119" i="7"/>
  <c r="BK118" i="7"/>
  <c r="J118" i="7"/>
  <c r="J96" i="7"/>
  <c r="AG99" i="1"/>
  <c r="J96" i="6"/>
  <c r="AG97" i="1"/>
  <c r="J96" i="4"/>
  <c r="J122" i="4"/>
  <c r="J97" i="4"/>
  <c r="BK128" i="3"/>
  <c r="J128" i="3"/>
  <c r="J33" i="2"/>
  <c r="AV95" i="1"/>
  <c r="AT95" i="1"/>
  <c r="J30" i="3"/>
  <c r="AG96" i="1"/>
  <c r="J33" i="4"/>
  <c r="AV97" i="1"/>
  <c r="AT97" i="1"/>
  <c r="AN97" i="1"/>
  <c r="J33" i="6"/>
  <c r="AV99" i="1"/>
  <c r="AT99" i="1"/>
  <c r="AN99" i="1"/>
  <c r="BD94" i="1"/>
  <c r="W33" i="1"/>
  <c r="F33" i="3"/>
  <c r="AZ96" i="1"/>
  <c r="F33" i="4"/>
  <c r="AZ97" i="1"/>
  <c r="J33" i="5"/>
  <c r="AV98" i="1"/>
  <c r="AT98" i="1"/>
  <c r="F33" i="6"/>
  <c r="AZ99" i="1"/>
  <c r="BB94" i="1"/>
  <c r="W31" i="1"/>
  <c r="BC94" i="1"/>
  <c r="W32" i="1"/>
  <c r="F33" i="2"/>
  <c r="AZ95" i="1"/>
  <c r="J33" i="3"/>
  <c r="AV96" i="1"/>
  <c r="AT96" i="1"/>
  <c r="F33" i="5"/>
  <c r="AZ98" i="1"/>
  <c r="J33" i="7"/>
  <c r="AV100" i="1"/>
  <c r="AT100" i="1"/>
  <c r="F33" i="7"/>
  <c r="AZ100" i="1"/>
  <c r="BA94" i="1"/>
  <c r="W30" i="1"/>
  <c r="P134" i="2" l="1"/>
  <c r="AU95" i="1"/>
  <c r="R134" i="2"/>
  <c r="BK134" i="2"/>
  <c r="J134" i="2"/>
  <c r="BK121" i="5"/>
  <c r="J121" i="5"/>
  <c r="J119" i="7"/>
  <c r="J97" i="7"/>
  <c r="J39" i="6"/>
  <c r="AN96" i="1"/>
  <c r="J96" i="3"/>
  <c r="J39" i="4"/>
  <c r="J39" i="3"/>
  <c r="AU94" i="1"/>
  <c r="J30" i="5"/>
  <c r="AG98" i="1"/>
  <c r="AW94" i="1"/>
  <c r="AK30" i="1"/>
  <c r="J30" i="7"/>
  <c r="AG100" i="1"/>
  <c r="J30" i="2"/>
  <c r="AG95" i="1"/>
  <c r="AY94" i="1"/>
  <c r="AX94" i="1"/>
  <c r="AZ94" i="1"/>
  <c r="W29" i="1"/>
  <c r="J39" i="7" l="1"/>
  <c r="J39" i="5"/>
  <c r="J39" i="2"/>
  <c r="J96" i="5"/>
  <c r="J96" i="2"/>
  <c r="AN95" i="1"/>
  <c r="AN98" i="1"/>
  <c r="AN100" i="1"/>
  <c r="AG94" i="1"/>
  <c r="AK2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<sst xmlns="http://schemas.openxmlformats.org/spreadsheetml/2006/main" count="7979" uniqueCount="1062">
  <si>
    <t>Export Komplet</t>
  </si>
  <si>
    <t/>
  </si>
  <si>
    <t>2.0</t>
  </si>
  <si>
    <t>False</t>
  </si>
  <si>
    <t>{3fb6873e-ae0b-4e7d-bb3a-5e4c310db0f3}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</si>
  <si>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</si>
  <si>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</si>
  <si>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</si>
  <si>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</si>
  <si>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</si>
  <si>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</si>
  <si>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</si>
  <si>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</si>
  <si>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</si>
  <si>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20240508K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</si>
  <si>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</si>
  <si>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</si>
  <si>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Moříčov - Lovecký zámeček</t>
  </si>
  <si>
    <t>KSO:</t>
  </si>
  <si>
    <t>CC-CZ:</t>
  </si>
  <si>
    <t>Místo:</t>
  </si>
  <si>
    <t xml:space="preserve"> </t>
  </si>
  <si>
    <t>Datum:</t>
  </si>
  <si>
    <t>29. 5. 2024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</si>
  <si>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</si>
  <si>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</si>
  <si>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</si>
  <si>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</si>
  <si>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</si>
  <si>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</si>
  <si>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</si>
  <si>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</si>
  <si>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</si>
  <si>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</si>
  <si>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</si>
  <si>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</si>
  <si>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</si>
  <si>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</si>
  <si>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</si>
  <si>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</si>
  <si>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</si>
  <si>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</si>
  <si>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</si>
  <si>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</si>
  <si>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</si>
  <si>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</si>
  <si>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</si>
  <si>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</si>
  <si>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</si>
  <si>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</si>
  <si>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</si>
  <si>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</si>
  <si>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</si>
  <si>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</si>
  <si>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</si>
  <si>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</si>
  <si>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</si>
  <si>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</si>
  <si>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</si>
  <si>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</si>
  <si>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</si>
  <si>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</si>
  <si>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</si>
  <si>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</si>
  <si>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</si>
  <si>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</si>
  <si>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</si>
  <si>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</si>
  <si>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</si>
  <si>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</si>
  <si>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</si>
  <si>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</si>
  <si>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</si>
  <si>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</si>
  <si>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</si>
  <si>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</si>
  <si>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</si>
  <si>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</si>
  <si>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</si>
  <si>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Sanace obvodového zdiva</t>
  </si>
  <si>
    <t>STA</t>
  </si>
  <si>
    <t>1</t>
  </si>
  <si>
    <t>{3e759f01-48c4-4b20-aca0-e09ea16341c0}</t>
  </si>
  <si>
    <t>2</t>
  </si>
  <si>
    <t>02</t>
  </si>
  <si>
    <t>Nové konstrukce - rampa, dlažby, terasa</t>
  </si>
  <si>
    <t>{7d8c40f9-6678-434d-b1fc-167e12388e7b}</t>
  </si>
  <si>
    <t>03</t>
  </si>
  <si>
    <t>Odvodnění objektu</t>
  </si>
  <si>
    <t>{3e7ca25a-e29c-418f-a5fe-b74596838809}</t>
  </si>
  <si>
    <t>04</t>
  </si>
  <si>
    <t>Elektro</t>
  </si>
  <si>
    <t>{33da7182-6694-456b-a840-592d8aa0a44b}</t>
  </si>
  <si>
    <t>05</t>
  </si>
  <si>
    <t>Prvky interaktivity a mobiliáře</t>
  </si>
  <si>
    <t>{681b213b-d9ca-4186-a17b-332b1ae90974}</t>
  </si>
  <si>
    <t>06</t>
  </si>
  <si>
    <t xml:space="preserve">Terénní úpravy </t>
  </si>
  <si>
    <t>{26a5e6d6-1e2d-4179-8322-abcea2694638}</t>
  </si>
  <si>
    <t>KRYCÍ LIST SOUPISU PRACÍ</t>
  </si>
  <si>
    <t>Objekt:</t>
  </si>
  <si>
    <t>01 - Sanace obvodového zdiva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</si>
  <si>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</si>
  <si>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</si>
  <si>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</si>
  <si>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</si>
  <si>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</si>
  <si>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</si>
  <si>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</si>
  <si>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</si>
  <si>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</si>
  <si>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</si>
  <si>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</si>
  <si>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</si>
  <si>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</si>
  <si>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</si>
  <si>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>Ostatní - Ostatní</t>
  </si>
  <si>
    <t xml:space="preserve">    991 - pomocné výpočty</t>
  </si>
  <si>
    <t>VRN - Vedlejší rozpočtové náklady</t>
  </si>
  <si>
    <t xml:space="preserve">    VRN1 - Průzkumné, geodetické a projektové práce</t>
  </si>
  <si>
    <t xml:space="preserve">    VRN3 - Vedlejší náklady</t>
  </si>
  <si>
    <t xml:space="preserve">    VRN4 - Inženýrská činnost</t>
  </si>
  <si>
    <t xml:space="preserve">    VRN5 - Finanční náklady</t>
  </si>
  <si>
    <t xml:space="preserve">    VRN7 - Ostatní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</si>
  <si>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</si>
  <si>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</si>
  <si>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</si>
  <si>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</si>
  <si>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</si>
  <si>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</si>
  <si>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</si>
  <si>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</si>
  <si>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</si>
  <si>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</si>
  <si>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</si>
  <si>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</si>
  <si>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</si>
  <si>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</si>
  <si>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</si>
  <si>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</si>
  <si>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</si>
  <si>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</si>
  <si>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</si>
  <si>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</si>
  <si>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317351101</t>
  </si>
  <si>
    <t>Zřízení bednění v do 4 m klenbových pásů válcových</t>
  </si>
  <si>
    <t>m2</t>
  </si>
  <si>
    <t>CS ÚRS 2024 01</t>
  </si>
  <si>
    <t>4</t>
  </si>
  <si>
    <t>1695795987</t>
  </si>
  <si>
    <t>VV</t>
  </si>
  <si>
    <t>pro K 1 - 3</t>
  </si>
  <si>
    <t>2,50*1,10*8</t>
  </si>
  <si>
    <t>1,00*1,10*5</t>
  </si>
  <si>
    <t>0,45*1,10*9</t>
  </si>
  <si>
    <t>2,00*1,10*8</t>
  </si>
  <si>
    <t>(0,60+1,00)*1,10*2</t>
  </si>
  <si>
    <t>(0,50+0,70)*1,10*3</t>
  </si>
  <si>
    <t>3,00*0,60</t>
  </si>
  <si>
    <t>Součet</t>
  </si>
  <si>
    <t>317351102</t>
  </si>
  <si>
    <t>Odstranění bednění v do 4 m klenbových pásů válcových</t>
  </si>
  <si>
    <t>-1438885439</t>
  </si>
  <si>
    <t>6</t>
  </si>
  <si>
    <t>Úpravy povrchů, podlahy a osazování výplní</t>
  </si>
  <si>
    <t>R63245</t>
  </si>
  <si>
    <t>Vyrovnávací vápenný potěr tl přes 40 do 50 mm</t>
  </si>
  <si>
    <t>-1466870987</t>
  </si>
  <si>
    <t>K 02</t>
  </si>
  <si>
    <t>F 2</t>
  </si>
  <si>
    <t>1,00*1,00+0,80*1,00+0,50</t>
  </si>
  <si>
    <t>1,00*1,00+1,00*1,00+0,50</t>
  </si>
  <si>
    <t>F 3</t>
  </si>
  <si>
    <t>(2,00+1,00)*1,00</t>
  </si>
  <si>
    <t>(2,60+1,50)*1,00</t>
  </si>
  <si>
    <t>F 4</t>
  </si>
  <si>
    <t>((2,00+2,60)/2+1,00*2)*1,10+0,50</t>
  </si>
  <si>
    <t>F 5</t>
  </si>
  <si>
    <t>(2,00+2,00)*1,10</t>
  </si>
  <si>
    <t>(1,50+2,00)*1,10</t>
  </si>
  <si>
    <t>F 6</t>
  </si>
  <si>
    <t>(1,00+2,20+2,00+1,50)*1,10</t>
  </si>
  <si>
    <t>F 7</t>
  </si>
  <si>
    <t>(1,50+1,50+1,50+1,50)*1,10</t>
  </si>
  <si>
    <t>F 8</t>
  </si>
  <si>
    <t>(1,00+1,50)*1,10</t>
  </si>
  <si>
    <t>F 9</t>
  </si>
  <si>
    <t>1,50*1,10</t>
  </si>
  <si>
    <t>(2,00+1,10)*1,10</t>
  </si>
  <si>
    <t>pro P 1, 2, 3</t>
  </si>
  <si>
    <t>1,50*1,10*5</t>
  </si>
  <si>
    <t>1,00*0,50*4</t>
  </si>
  <si>
    <t>1,00*1,10*2</t>
  </si>
  <si>
    <t>1,80*1,10</t>
  </si>
  <si>
    <t>2,00*1,10</t>
  </si>
  <si>
    <t>9</t>
  </si>
  <si>
    <t>Ostatní konstrukce a práce, bourání</t>
  </si>
  <si>
    <t>941111132</t>
  </si>
  <si>
    <t>Montáž lešení řadového trubkového lehkého s podlahami zatížení do 200 kg/m2 š od 1,2 do 1,5 m v přes 10 do 25 m</t>
  </si>
  <si>
    <t>344148756</t>
  </si>
  <si>
    <t>lešení pro opravy</t>
  </si>
  <si>
    <t>vnější strana</t>
  </si>
  <si>
    <t>(5,00+4,20+3,50+3,50+2,50+3,80+4,50+4,50+3,50+5,50+6,00)*11,00</t>
  </si>
  <si>
    <t>přesahy</t>
  </si>
  <si>
    <t>511,50*0,20</t>
  </si>
  <si>
    <t>vnitřní strana</t>
  </si>
  <si>
    <t>(4,00+4,80+4,70+2,90+3,70+3,50+3,50+1,70+3,00+6,00)*11,00</t>
  </si>
  <si>
    <t>415,80*0,20</t>
  </si>
  <si>
    <t>5</t>
  </si>
  <si>
    <t>941111232</t>
  </si>
  <si>
    <t>Příplatek k lešení řadovému trubkovému lehkému s podlahami š 1,5 m v 25 m za první a ZKD den použití</t>
  </si>
  <si>
    <t>44876852</t>
  </si>
  <si>
    <t>pronájem - odhad</t>
  </si>
  <si>
    <t>1112,76*90,00</t>
  </si>
  <si>
    <t>941111832</t>
  </si>
  <si>
    <t>Demontáž lešení řadového trubkového lehkého s podlahami zatížení do 200 kg/m2 š od 1,2 do 1,5 m v přes 10 do 25 m</t>
  </si>
  <si>
    <t>-497048317</t>
  </si>
  <si>
    <t>dle montáže</t>
  </si>
  <si>
    <t>1112,76</t>
  </si>
  <si>
    <t>7</t>
  </si>
  <si>
    <t>975022541</t>
  </si>
  <si>
    <t>Podchycení nadzákladového zdiva tl přes 900 do 1200 mm dřevěnou výztuhou v do 3 m dl podchycení do 3 m</t>
  </si>
  <si>
    <t>m</t>
  </si>
  <si>
    <t>-1623747907</t>
  </si>
  <si>
    <t>pro opravu záklenku a obvovení statické funkce - ozn K 1, 2</t>
  </si>
  <si>
    <t>30,00</t>
  </si>
  <si>
    <t>8</t>
  </si>
  <si>
    <t>985142111</t>
  </si>
  <si>
    <t>Vysekání spojovací hmoty ze spár zdiva hl do 40 mm dl do 6 m/m2</t>
  </si>
  <si>
    <t>710744798</t>
  </si>
  <si>
    <t>Z 2</t>
  </si>
  <si>
    <t>250,6</t>
  </si>
  <si>
    <t>985142112</t>
  </si>
  <si>
    <t>Vysekání spojovací hmoty ze spár zdiva hl do 40 mm dl přes 6 do 12 m/m2</t>
  </si>
  <si>
    <t>-1145494980</t>
  </si>
  <si>
    <t>Z 3</t>
  </si>
  <si>
    <t>316,77</t>
  </si>
  <si>
    <t>10</t>
  </si>
  <si>
    <t>985211112</t>
  </si>
  <si>
    <t>Vyklínování uvolněných kamenů ve zdivu se spárami dl přes 6 do 12 m/m2</t>
  </si>
  <si>
    <t>-432614372</t>
  </si>
  <si>
    <t>odhad</t>
  </si>
  <si>
    <t>250,00</t>
  </si>
  <si>
    <t>11</t>
  </si>
  <si>
    <t>985221021</t>
  </si>
  <si>
    <t>Postupné rozebírání cihelného zdiva pro další použití do 1 m3</t>
  </si>
  <si>
    <t>m3</t>
  </si>
  <si>
    <t>-893345058</t>
  </si>
  <si>
    <t>K 1 - K 2</t>
  </si>
  <si>
    <t>(5,937+15,168)*0,5</t>
  </si>
  <si>
    <t>K01 - K02</t>
  </si>
  <si>
    <t>(4,211+21,197)*0,5</t>
  </si>
  <si>
    <t>Z 1  - 30 % výměry</t>
  </si>
  <si>
    <t>56,477*0,50*0,30</t>
  </si>
  <si>
    <t>12</t>
  </si>
  <si>
    <t>985221101</t>
  </si>
  <si>
    <t>Doplnění zdiva cihlami do aktivované malty</t>
  </si>
  <si>
    <t>-728158344</t>
  </si>
  <si>
    <t>K 3</t>
  </si>
  <si>
    <t>6,931</t>
  </si>
  <si>
    <t>P 1, 2, 3</t>
  </si>
  <si>
    <t>1,65+9,48+12,983</t>
  </si>
  <si>
    <t>Ř 1, 2</t>
  </si>
  <si>
    <t>30,75*0,60</t>
  </si>
  <si>
    <t>7,25*0,60</t>
  </si>
  <si>
    <t>Z 4</t>
  </si>
  <si>
    <t>28,298</t>
  </si>
  <si>
    <t>13</t>
  </si>
  <si>
    <t>985222101</t>
  </si>
  <si>
    <t>Sbírání a třídění cihel ručně ze suti s očištěním</t>
  </si>
  <si>
    <t>-30123074</t>
  </si>
  <si>
    <t>21,105</t>
  </si>
  <si>
    <t xml:space="preserve">Z 1  </t>
  </si>
  <si>
    <t>56,477*0,50</t>
  </si>
  <si>
    <t>14</t>
  </si>
  <si>
    <t>985223110</t>
  </si>
  <si>
    <t>Přezdívání cihelného zdiva do aktivované malty do 1 m3</t>
  </si>
  <si>
    <t>-1879441517</t>
  </si>
  <si>
    <t>K 1, 2</t>
  </si>
  <si>
    <t>985233111</t>
  </si>
  <si>
    <t>Úprava spár po spárování zdiva uhlazením spára dl do 6 m/m2</t>
  </si>
  <si>
    <t>-593510189</t>
  </si>
  <si>
    <t>16</t>
  </si>
  <si>
    <t>985233121</t>
  </si>
  <si>
    <t>Úprava spár po spárování zdiva uhlazením spára dl přes 6 do 12 m/m2</t>
  </si>
  <si>
    <t>-624430642</t>
  </si>
  <si>
    <t>997</t>
  </si>
  <si>
    <t>Přesun sutě</t>
  </si>
  <si>
    <t>17</t>
  </si>
  <si>
    <t>997013011</t>
  </si>
  <si>
    <t>Vyklizení ulehlé suti z prostorů přes 15 m2 s naložením z hl do 2 m</t>
  </si>
  <si>
    <t>-1396736579</t>
  </si>
  <si>
    <t xml:space="preserve">odtěžení suti </t>
  </si>
  <si>
    <t>ext</t>
  </si>
  <si>
    <t>(2,50*0,30+4,00*0,30+4,50*0,40+3,50*0,30+5,50*(2,00+0,30)/2+5,50*1,80+5,50*1,30+2,00*0,30+1,50*1,20+3,50*0,80)*1,50</t>
  </si>
  <si>
    <t>int</t>
  </si>
  <si>
    <t>(4,50*11,60+(11,60+7,00)/2*2,20+7,00*1,00/2+(11,60+4,00)/2*3,20)*(0,75+0,40+0,60+0,60+0,80+1,50+1,50+1,50+1,00+1,20+1,50)/11</t>
  </si>
  <si>
    <t>18</t>
  </si>
  <si>
    <t>997013151</t>
  </si>
  <si>
    <t>Vnitrostaveništní doprava suti a vybouraných hmot pro budovy v do 6 m s omezením mechanizace</t>
  </si>
  <si>
    <t>t</t>
  </si>
  <si>
    <t>-1093160617</t>
  </si>
  <si>
    <t>19</t>
  </si>
  <si>
    <t>997013219</t>
  </si>
  <si>
    <t>Příplatek k vnitrostaveništní dopravě suti a vybouraných hmot za zvětšenou dopravu suti ZKD 10 m</t>
  </si>
  <si>
    <t>-300968802</t>
  </si>
  <si>
    <t>20</t>
  </si>
  <si>
    <t>997013501</t>
  </si>
  <si>
    <t>Odvoz suti a vybouraných hmot na skládku nebo meziskládku do 1 km se složením</t>
  </si>
  <si>
    <t>-544666929</t>
  </si>
  <si>
    <t>cca 50% na skládku 50% bude použito jako násyp do rampy</t>
  </si>
  <si>
    <t>460,577*0,5</t>
  </si>
  <si>
    <t>997013509</t>
  </si>
  <si>
    <t>Příplatek k odvozu suti a vybouraných hmot na skládku ZKD 1 km přes 1 km</t>
  </si>
  <si>
    <t>244538696</t>
  </si>
  <si>
    <t>230,289*15 "Přepočtené koeficientem množství</t>
  </si>
  <si>
    <t>22</t>
  </si>
  <si>
    <t>997013863</t>
  </si>
  <si>
    <t>Poplatek za uložení stavebního odpadu na recyklační skládce (skládkovné) cihelného kód odpadu 17 01 02</t>
  </si>
  <si>
    <t>-422992337</t>
  </si>
  <si>
    <t>998</t>
  </si>
  <si>
    <t>Přesun hmot</t>
  </si>
  <si>
    <t>23</t>
  </si>
  <si>
    <t>998011009</t>
  </si>
  <si>
    <t>Přesun hmot pro budovy zděné s omezením mechanizace pro budovy v přes 6 do 12 m</t>
  </si>
  <si>
    <t>-748117332</t>
  </si>
  <si>
    <t>PSV</t>
  </si>
  <si>
    <t>Práce a dodávky PSV</t>
  </si>
  <si>
    <t>762</t>
  </si>
  <si>
    <t>Konstrukce tesařské</t>
  </si>
  <si>
    <t>24</t>
  </si>
  <si>
    <t>762712945</t>
  </si>
  <si>
    <t>Montáž doplnění části prostorové vázané konstrukce hranoly hoblovanými průřezové pl přes 450 do 600 cm2</t>
  </si>
  <si>
    <t>526284280</t>
  </si>
  <si>
    <t>obnova dubových překladů</t>
  </si>
  <si>
    <t>3,005+3,50+3,60+0,60*2</t>
  </si>
  <si>
    <t>25</t>
  </si>
  <si>
    <t>M</t>
  </si>
  <si>
    <t>60552001</t>
  </si>
  <si>
    <t>hranol stavební řezivo dub průřezu nad 224cm2</t>
  </si>
  <si>
    <t>32</t>
  </si>
  <si>
    <t>1123154703</t>
  </si>
  <si>
    <t>1,50</t>
  </si>
  <si>
    <t>764</t>
  </si>
  <si>
    <t>Konstrukce klempířské</t>
  </si>
  <si>
    <t>26</t>
  </si>
  <si>
    <t>764 - 1</t>
  </si>
  <si>
    <t>oplechování olověným plechem</t>
  </si>
  <si>
    <t>54623454</t>
  </si>
  <si>
    <t>horní část</t>
  </si>
  <si>
    <t>(0,815+2,96+1,66+3,485+3,495+3,66+2,805+4,665+4,81+4,095+0,75+3,45+3,315+2,365+3,795+4,075+4,45+3,49+5,45+3,085+4,095+4,14)/2*1,1</t>
  </si>
  <si>
    <t>27</t>
  </si>
  <si>
    <t>998764203</t>
  </si>
  <si>
    <t>Přesun hmot procentní pro konstrukce klempířské v objektech v přes 12 do 24 m</t>
  </si>
  <si>
    <t>%</t>
  </si>
  <si>
    <t>-779484728</t>
  </si>
  <si>
    <t>Ostatní</t>
  </si>
  <si>
    <t>991</t>
  </si>
  <si>
    <t>pomocné výpočty</t>
  </si>
  <si>
    <t>28</t>
  </si>
  <si>
    <t>D 1</t>
  </si>
  <si>
    <t>Konzervace a ochrana stávajících prvků a detailů</t>
  </si>
  <si>
    <t>1845786405</t>
  </si>
  <si>
    <t>F 1</t>
  </si>
  <si>
    <t>1,00*1,50</t>
  </si>
  <si>
    <t>29</t>
  </si>
  <si>
    <t>D 2</t>
  </si>
  <si>
    <t>konzervace a ochrana torza komínu</t>
  </si>
  <si>
    <t>kpl</t>
  </si>
  <si>
    <t>-1289498218</t>
  </si>
  <si>
    <t>30</t>
  </si>
  <si>
    <t>R 1</t>
  </si>
  <si>
    <t>konzervace omítky - dle restaturatorského záměru</t>
  </si>
  <si>
    <t>-450770040</t>
  </si>
  <si>
    <t>inter</t>
  </si>
  <si>
    <t>1,00+2,00*1,10</t>
  </si>
  <si>
    <t>2,50*4,00</t>
  </si>
  <si>
    <t>1,00+1,50*1,50+1,50*1,00</t>
  </si>
  <si>
    <t>3,80*3,00</t>
  </si>
  <si>
    <t>1,50*1,50</t>
  </si>
  <si>
    <t>1,00*1,00+1,50*1,520</t>
  </si>
  <si>
    <t>1,50*1,00+2,50*1,00*2+1,00*2,00</t>
  </si>
  <si>
    <t>3,50*1,00+2,00*1,00+1,50*1,00</t>
  </si>
  <si>
    <t>1,00*1,00+1,50*1,00+1,50*0,50</t>
  </si>
  <si>
    <t>1,00*1,00+1,50*1,00</t>
  </si>
  <si>
    <t>2,00*1,00+1,00*1,00*2+1,50*1,00</t>
  </si>
  <si>
    <t>3,00*1,00</t>
  </si>
  <si>
    <t>1,00*1,00+1,50*1,50</t>
  </si>
  <si>
    <t>1,00*1,00+1,00*1,50</t>
  </si>
  <si>
    <t>1,00*1,00*2+2,50*1,00+2,00</t>
  </si>
  <si>
    <t>3,00*1,00+2,00*1,00+1,00*1,00</t>
  </si>
  <si>
    <t>1,00*2,50+1,50*2,50</t>
  </si>
  <si>
    <t>1,50+2,00*1,00</t>
  </si>
  <si>
    <t>1,50*1,50+2,00*1,00</t>
  </si>
  <si>
    <t>1,50*1,00*2+1,00*1,00*2+1,00*0,50*2</t>
  </si>
  <si>
    <t>2,00*1,50+0,50*0,50+1,00/0,50</t>
  </si>
  <si>
    <t>1,50*1,00+0,50+1,50*0,50+1,50*1,00</t>
  </si>
  <si>
    <t>1,00*1,00</t>
  </si>
  <si>
    <t>2,00*1,00+1,50*1,00+0,50</t>
  </si>
  <si>
    <t>1,00*1,00+1,50*1,00+0,50+1,00</t>
  </si>
  <si>
    <t>1,50*0,50+1,50*1,00</t>
  </si>
  <si>
    <t>2,00*1,00</t>
  </si>
  <si>
    <t>2,00*1</t>
  </si>
  <si>
    <t>2,00*0,50</t>
  </si>
  <si>
    <t>F 10</t>
  </si>
  <si>
    <t>0,50</t>
  </si>
  <si>
    <t>1,00*1,50+1,00*1,00</t>
  </si>
  <si>
    <t>F 11</t>
  </si>
  <si>
    <t>7,50</t>
  </si>
  <si>
    <t>3,00*2,00-3,00</t>
  </si>
  <si>
    <t>1,50*1,00</t>
  </si>
  <si>
    <t>3,00*1,50</t>
  </si>
  <si>
    <t>31</t>
  </si>
  <si>
    <t>R 2</t>
  </si>
  <si>
    <t>zvážení restauratorské doplnění omítek</t>
  </si>
  <si>
    <t>1321926412</t>
  </si>
  <si>
    <t>3,80*1,50</t>
  </si>
  <si>
    <t>5,50*0,50</t>
  </si>
  <si>
    <t>3,00</t>
  </si>
  <si>
    <t>U</t>
  </si>
  <si>
    <t>konzervace a ochrana ústupků zdiva</t>
  </si>
  <si>
    <t>1666242069</t>
  </si>
  <si>
    <t>vč drnování</t>
  </si>
  <si>
    <t>3,50*0,50</t>
  </si>
  <si>
    <t>3,00*0,50</t>
  </si>
  <si>
    <t>3,50*0,50*2</t>
  </si>
  <si>
    <t>4,50*0,50*2</t>
  </si>
  <si>
    <t>4,00*0,50*2</t>
  </si>
  <si>
    <t>0,50*1,00</t>
  </si>
  <si>
    <t>3,00*0,50*2</t>
  </si>
  <si>
    <t>1,50*0,50*2</t>
  </si>
  <si>
    <t>VRN</t>
  </si>
  <si>
    <t>Vedlejší rozpočtové náklady</t>
  </si>
  <si>
    <t>33</t>
  </si>
  <si>
    <t>3.110</t>
  </si>
  <si>
    <t>Monitoring vytipovaných staveb v průběhu provádění prací</t>
  </si>
  <si>
    <t>Kč</t>
  </si>
  <si>
    <t>-672022286</t>
  </si>
  <si>
    <t>34</t>
  </si>
  <si>
    <t>3.111</t>
  </si>
  <si>
    <t>Označení stavby</t>
  </si>
  <si>
    <t>-1728158131</t>
  </si>
  <si>
    <t>35</t>
  </si>
  <si>
    <t>3.112</t>
  </si>
  <si>
    <t>Fotodokumentace stavby a všech objektů</t>
  </si>
  <si>
    <t>-280884886</t>
  </si>
  <si>
    <t>36</t>
  </si>
  <si>
    <t>3.113</t>
  </si>
  <si>
    <t>Pasportizace stávajících objektů před výstavbou (1x) a po výstavbě (1x)</t>
  </si>
  <si>
    <t>ks</t>
  </si>
  <si>
    <t>-415450334</t>
  </si>
  <si>
    <t>VRN1</t>
  </si>
  <si>
    <t>Průzkumné, geodetické a projektové práce</t>
  </si>
  <si>
    <t>37</t>
  </si>
  <si>
    <t>011314000</t>
  </si>
  <si>
    <t>Archeologický dohled</t>
  </si>
  <si>
    <t>proc</t>
  </si>
  <si>
    <t>2121141128</t>
  </si>
  <si>
    <t>VRN3</t>
  </si>
  <si>
    <t>Vedlejší náklady</t>
  </si>
  <si>
    <t>38</t>
  </si>
  <si>
    <t>030001000</t>
  </si>
  <si>
    <t>Zařízení staveniště</t>
  </si>
  <si>
    <t>-531457813</t>
  </si>
  <si>
    <t>VRN4</t>
  </si>
  <si>
    <t>Inženýrská činnost</t>
  </si>
  <si>
    <t>39</t>
  </si>
  <si>
    <t>049103000</t>
  </si>
  <si>
    <t>Náklady vzniklé v souvislosti s realizací stavby</t>
  </si>
  <si>
    <t>1045205855</t>
  </si>
  <si>
    <t>VRN5</t>
  </si>
  <si>
    <t>Finanční náklady</t>
  </si>
  <si>
    <t>40</t>
  </si>
  <si>
    <t>052103000</t>
  </si>
  <si>
    <t>Rezerva investora</t>
  </si>
  <si>
    <t>1001630481</t>
  </si>
  <si>
    <t>položka bude čerpána jen se souhlasem investora</t>
  </si>
  <si>
    <t>VRN7</t>
  </si>
  <si>
    <t>Ostatní náklady</t>
  </si>
  <si>
    <t>41</t>
  </si>
  <si>
    <t>079002000</t>
  </si>
  <si>
    <t>Ostatní provozní vlivy</t>
  </si>
  <si>
    <t>-848891488</t>
  </si>
  <si>
    <t>VRN9</t>
  </si>
  <si>
    <t>42</t>
  </si>
  <si>
    <t>091404000</t>
  </si>
  <si>
    <t>Práce na památkovém objektu</t>
  </si>
  <si>
    <t>2138435559</t>
  </si>
  <si>
    <t>02 - Nové konstrukce - rampa, dlažby, terasa</t>
  </si>
  <si>
    <t xml:space="preserve">    1 - Vedlejší náklady</t>
  </si>
  <si>
    <t xml:space="preserve">    2 - Ostatní náklady</t>
  </si>
  <si>
    <t xml:space="preserve">    5 - Komunikace pozemní</t>
  </si>
  <si>
    <t xml:space="preserve">    783 - Dokončovací práce - nátěry</t>
  </si>
  <si>
    <t>132212132</t>
  </si>
  <si>
    <t>Hloubení nezapažených rýh šířky do 800 mm v nesoudržných horninách třídy těžitelnosti I skupiny 3 ručně</t>
  </si>
  <si>
    <t>444355654</t>
  </si>
  <si>
    <t>rýhy pro základové pasy rampy š. 350mm</t>
  </si>
  <si>
    <t>0,35*1*(7,2*2+1,25*2)</t>
  </si>
  <si>
    <t>patky sloupky rampa 300/300mm</t>
  </si>
  <si>
    <t>0,3*0,3*1*4</t>
  </si>
  <si>
    <t>162211311</t>
  </si>
  <si>
    <t>Vodorovné přemístění výkopku z horniny třídy těžitelnosti I skupiny 1 až 3 stavebním kolečkem do 10 m</t>
  </si>
  <si>
    <t>-243572015</t>
  </si>
  <si>
    <t>162211319</t>
  </si>
  <si>
    <t>Příplatek k vodorovnému přemístění výkopku z horniny třídy těžitelnosti I skupiny 1 až 3 stavebním kolečkem za každých dalších 10 m</t>
  </si>
  <si>
    <t>1169006445</t>
  </si>
  <si>
    <t>162751117</t>
  </si>
  <si>
    <t>Vodorovné přemístění přes 9 000 do 10000 m výkopku/sypaniny z horniny třídy těžitelnosti I skupiny 1 až 3</t>
  </si>
  <si>
    <t>-1854471109</t>
  </si>
  <si>
    <t>162751119</t>
  </si>
  <si>
    <t>Příplatek k vodorovnému přemístění výkopku/sypaniny z horniny třídy těžitelnosti I skupiny 1 až 3 ZKD 1000 m přes 10000 m</t>
  </si>
  <si>
    <t>1087208429</t>
  </si>
  <si>
    <t>6,275*15 "Přepočtené koeficientem množství</t>
  </si>
  <si>
    <t>171251201</t>
  </si>
  <si>
    <t>Uložení sypaniny na skládky nebo meziskládky</t>
  </si>
  <si>
    <t>1168445880</t>
  </si>
  <si>
    <t>171201231</t>
  </si>
  <si>
    <t>Poplatek za uložení zeminy a kamení na recyklační skládce (skládkovné) kód odpadu 17 05 04</t>
  </si>
  <si>
    <t>-1193922013</t>
  </si>
  <si>
    <t>6,275*1,8 "Přepočtené koeficientem množství</t>
  </si>
  <si>
    <t>181911102</t>
  </si>
  <si>
    <t>Úprava pláně v hornině třídy těžitelnosti I skupiny 1 až 2 se zhutněním ručně</t>
  </si>
  <si>
    <t>1612146047</t>
  </si>
  <si>
    <t>P 01 - CIHLOVÁ KLINKEROVÁ DLAŽBA</t>
  </si>
  <si>
    <t>130</t>
  </si>
  <si>
    <t>P 02 - TERASOVÁ PRKNA</t>
  </si>
  <si>
    <t>120</t>
  </si>
  <si>
    <t>P 03 - KAMENNÁ DLAŽBA ŠTĚTOVANÁ</t>
  </si>
  <si>
    <t>P 04 - KAMENNÁ DLAŽBA ŘÍDCE DLÁŽDĚNÁ</t>
  </si>
  <si>
    <t>184911311</t>
  </si>
  <si>
    <t>Položení mulčovací textilie v rovině a svahu do 1:5</t>
  </si>
  <si>
    <t>341819080</t>
  </si>
  <si>
    <t xml:space="preserve">Ochranná folie (agrotextilní tkanina) jako zábrana proti prorůstání a vyklíčení plevele či kořínků. </t>
  </si>
  <si>
    <t>69311191R</t>
  </si>
  <si>
    <t>textilie mulčovací netkaná PP 90g/m2</t>
  </si>
  <si>
    <t>1265139962</t>
  </si>
  <si>
    <t>Pro-tech ochranná folie, min 90 g/m2</t>
  </si>
  <si>
    <t>120*1,1 "Přepočtené koeficientem množství</t>
  </si>
  <si>
    <t>233211121</t>
  </si>
  <si>
    <t>Zemní vrut pro kontejnery a dřevostavby D 76 mm dl 1000 mm</t>
  </si>
  <si>
    <t>kus</t>
  </si>
  <si>
    <t>-474082345</t>
  </si>
  <si>
    <t>274313611</t>
  </si>
  <si>
    <t>Základové pásy z betonu tř. C 16/20</t>
  </si>
  <si>
    <t>-1720258444</t>
  </si>
  <si>
    <t>6,275*1,05</t>
  </si>
  <si>
    <t>274351121</t>
  </si>
  <si>
    <t>Zřízení bednění základových pasů rovného</t>
  </si>
  <si>
    <t>-1161794826</t>
  </si>
  <si>
    <t>2*0,3*(7,2*2+1,25*2)</t>
  </si>
  <si>
    <t>0,3*0,3*0,3*4</t>
  </si>
  <si>
    <t>274351122</t>
  </si>
  <si>
    <t>Odstranění bednění základových pasů rovného</t>
  </si>
  <si>
    <t>720588939</t>
  </si>
  <si>
    <t>3501101</t>
  </si>
  <si>
    <t>POZN. 04 KAMENNÁ STĚNA LOŽENÁ Z PŮVODNÍCH OPADANÝCH KAMENŮ, ULOŽENO NA BET. ZÁKLAD, NA HORNÍCH OKRAJÍCH ZÍDEK BUDE PROVEDEN BETONOVÝ ZTUŽUJÍCÍ VĚNEC VÝŠKY 150 mm</t>
  </si>
  <si>
    <t>668885878</t>
  </si>
  <si>
    <t>3501102</t>
  </si>
  <si>
    <t>Sanace vnitřních zdí pod sedacími koši - stejný postup jako při zajištění obvodových zdí</t>
  </si>
  <si>
    <t>1887386525</t>
  </si>
  <si>
    <t>(2,2+1,35+2,5+1,5)*0,6</t>
  </si>
  <si>
    <t>Komunikace pozemní</t>
  </si>
  <si>
    <t>564241111</t>
  </si>
  <si>
    <t>Podklad nebo podsyp ze štěrkopísku ŠP plochy přes 100 m2 tl 120 mm</t>
  </si>
  <si>
    <t>1914978391</t>
  </si>
  <si>
    <t>564241113</t>
  </si>
  <si>
    <t>Podklad nebo podsyp ze štěrkopísku ŠP plochy přes 100 m2 tl 140 mm</t>
  </si>
  <si>
    <t>-1609871467</t>
  </si>
  <si>
    <t>Štěrkopísek frakce 0 - 8 mm</t>
  </si>
  <si>
    <t>Spádová vrstva - minimální spád 1%, proměnná tloušťka vrstvy cca 140 - 100 mm</t>
  </si>
  <si>
    <t>564730001</t>
  </si>
  <si>
    <t>Podklad z kameniva hrubého drceného vel. 8-16 mm plochy do 100 m2 tl 100 mm</t>
  </si>
  <si>
    <t>-883299653</t>
  </si>
  <si>
    <t>Zásyp štěrkovou vrstvou frakce 8 - 16 mm</t>
  </si>
  <si>
    <t>594111113</t>
  </si>
  <si>
    <t>Kladení dlažby z lomového kamene tl do 250 mm s provedením lože z kameniva těženého</t>
  </si>
  <si>
    <t>303963963</t>
  </si>
  <si>
    <t>Dláždění původními kameny nasucho z kamenů, které budou odstraněny ze stavby jako spady zdiva. Kameny budou očištěny a vhodné použity.</t>
  </si>
  <si>
    <t xml:space="preserve">Spáry mezi kameny budou vyplněny vhodnou zeminou a zatravněny. </t>
  </si>
  <si>
    <t xml:space="preserve">V případě nedostatku kamene může dojít k doplnění kameny ze stejné lokality, avšak po odsouhlasení vzorku orgány </t>
  </si>
  <si>
    <t>památkové péče.</t>
  </si>
  <si>
    <t>7,5</t>
  </si>
  <si>
    <t>596212222R</t>
  </si>
  <si>
    <t>Kladení zámkové dlažby pozemních komunikací ručně tl 140 mm skupiny B pl přes 100 do 300 m2</t>
  </si>
  <si>
    <t>-678643306</t>
  </si>
  <si>
    <t>Pokládka bude provedena v 11x polemném polygonu směrem od vnitřního líce obvodového zdiva ke středové vpusti. Pripcip pokládky dlažby je patrný v PD</t>
  </si>
  <si>
    <t>59521223R</t>
  </si>
  <si>
    <t>Ostře pálená mrazuvzdorná cihla typu klinker v provedení antik tl. 140 mm</t>
  </si>
  <si>
    <t>-354409013</t>
  </si>
  <si>
    <t>130*1,05 "Přepočtené koeficientem množství</t>
  </si>
  <si>
    <t>6515155115</t>
  </si>
  <si>
    <t>D+M schodišťových stupňů 150/600 dl. 4500 mm</t>
  </si>
  <si>
    <t>-113603288</t>
  </si>
  <si>
    <t>Vstupní schodiště bude realizováno standardním způsobem, když jeho</t>
  </si>
  <si>
    <t>základy budou založeny formou vybetonování provázaných schodišťových</t>
  </si>
  <si>
    <t>stupňů s výztuží kari sítí s nadezděním vlastních schodišťových stupňů z</t>
  </si>
  <si>
    <t>cihel typu klinker, ukládaných do maltového lože na podélnou hranu</t>
  </si>
  <si>
    <t>4,5*7</t>
  </si>
  <si>
    <t>6515155116</t>
  </si>
  <si>
    <t>D+M rampa pro přístup vozíčkářů - celá skladba vč. obrub</t>
  </si>
  <si>
    <t>-1460601491</t>
  </si>
  <si>
    <t>Rampa jako doplňkový přístupový prvek bude provedena v navržené trase a</t>
  </si>
  <si>
    <t>šíři hutněným kamene s proložením štěrkem, který bude vytříděn jako</t>
  </si>
  <si>
    <t>odpadkový, nevhodný pro sanaci zdiva. Vymezení krajů rampy bude</t>
  </si>
  <si>
    <t>provedeno pomocí obrubníků, kladených do betonu, pro něž bude použit</t>
  </si>
  <si>
    <t>tvarově vhodný kámen, získaný z hromad sesutého zdiva vně i uvnitř</t>
  </si>
  <si>
    <t>objektu, který byl uložen pro ten účel na deponii v rámci zařízení</t>
  </si>
  <si>
    <t>staveniště.</t>
  </si>
  <si>
    <t>Pochozí vrstva rampy v tl. cca 140 mm bude provedena jako mlatová v šedé</t>
  </si>
  <si>
    <t>barevnosti použitého materiálu. Od krajů rampy (obrub) bude provedeno</t>
  </si>
  <si>
    <t>přirozené svahování ke stávajícímu okolnímu terénu. V kontaktu rampy s</t>
  </si>
  <si>
    <t>výběžkem obchozí dřevěné konstrukce objektu, na který navazuje, bude</t>
  </si>
  <si>
    <t>provedeno její oddělení dilatací pomocí ocelového plechu, ukotveného k</t>
  </si>
  <si>
    <t>svislým prvkům dřevěné sloupkové konstrukce.</t>
  </si>
  <si>
    <t>2*15</t>
  </si>
  <si>
    <t>919726202R.TCT</t>
  </si>
  <si>
    <t xml:space="preserve">Geotextilie pro vyztužení, separaci a filtraci netkaná </t>
  </si>
  <si>
    <t>324439527</t>
  </si>
  <si>
    <t>Netkaná geotextílie min. 300 g/m2</t>
  </si>
  <si>
    <t>985222111</t>
  </si>
  <si>
    <t>Sbírání a třídění kamene ručně ze suti s očištěním</t>
  </si>
  <si>
    <t>-798375227</t>
  </si>
  <si>
    <t>pro dlažby z původního kamene</t>
  </si>
  <si>
    <t>40*0,2</t>
  </si>
  <si>
    <t>998018001</t>
  </si>
  <si>
    <t>Přesun hmot ruční pro budovy v do 6 m</t>
  </si>
  <si>
    <t>-1073760053</t>
  </si>
  <si>
    <t>762085103</t>
  </si>
  <si>
    <t>Montáž kotevních želez, příložek, patek nebo táhel</t>
  </si>
  <si>
    <t>512910763</t>
  </si>
  <si>
    <t>L profil pro styk trámů</t>
  </si>
  <si>
    <t>Vodorovné lepené trámové prvky jsou průřezu (80/140 mm), kolmo na ně vodorovné trámové prvky</t>
  </si>
  <si>
    <t>3*30</t>
  </si>
  <si>
    <t>2*26</t>
  </si>
  <si>
    <t>54825511</t>
  </si>
  <si>
    <t>kování tesařské úhelník 90° typ1 55x70x70x2,0mm</t>
  </si>
  <si>
    <t>1573348213</t>
  </si>
  <si>
    <t>762085113</t>
  </si>
  <si>
    <t>Montáž svorníků nebo šroubů dl přes 300 do 450 mm</t>
  </si>
  <si>
    <t>-1493631593</t>
  </si>
  <si>
    <t>provázání sloupku s dvojcí trámů závitovou tyčí</t>
  </si>
  <si>
    <t>88</t>
  </si>
  <si>
    <t>31197005</t>
  </si>
  <si>
    <t>tyč závitová Pz 4.6 M14</t>
  </si>
  <si>
    <t>-1025849352</t>
  </si>
  <si>
    <t>0,5*88</t>
  </si>
  <si>
    <t>31111007</t>
  </si>
  <si>
    <t>matice přesná šestihranná Pz DIN 934-8 M14</t>
  </si>
  <si>
    <t>100 kus</t>
  </si>
  <si>
    <t>1195772246</t>
  </si>
  <si>
    <t>88*2/100</t>
  </si>
  <si>
    <t>31121024</t>
  </si>
  <si>
    <t>podložka pod dřevěnou konstrukci DIN 440 D 14mm</t>
  </si>
  <si>
    <t>1430164459</t>
  </si>
  <si>
    <t>762332642</t>
  </si>
  <si>
    <t>Montáž vázaných kcí krovů pravidelných z lepených hranolů pl přes 120 do 224 cm2 s ocelovými spojkami</t>
  </si>
  <si>
    <t>-1291941251</t>
  </si>
  <si>
    <t>sloupek 120/120 cca 0,5m</t>
  </si>
  <si>
    <t xml:space="preserve">dvojce trámů 80/160 </t>
  </si>
  <si>
    <t>((3+3,3*2)*2+2,6*2*2+4,8*4*2+3*2+5,2*2*2+4,4*2*2+3*2+6,4*2*2+3*2+6,9*2*2+3*2+4,5*2*2+3*2)</t>
  </si>
  <si>
    <t>trám 80/140</t>
  </si>
  <si>
    <t>(3*30+1,6*26)</t>
  </si>
  <si>
    <t>61223271</t>
  </si>
  <si>
    <t>sibiřský modřín (lepené konstrukční hranoly)</t>
  </si>
  <si>
    <t>1036778242</t>
  </si>
  <si>
    <t>0,5*88*0,12*0,12</t>
  </si>
  <si>
    <t>((3+3,3*2)*2+2,6*2*2+4,8*4*2+3*2+5,2*2*2+4,4*2*2+3*2+6,4*2*2+3*2+6,9*2*2+3*2+4,5*2*2+3*2)*0,08*0,16</t>
  </si>
  <si>
    <t>(3*30+1,6*26)*0,08*0,14</t>
  </si>
  <si>
    <t>4,765*1,1 "Přepočtené koeficientem množství</t>
  </si>
  <si>
    <t>762395000</t>
  </si>
  <si>
    <t>Spojovací prostředky krovů, bednění, laťování, nadstřešních konstrukcí</t>
  </si>
  <si>
    <t>-1431112541</t>
  </si>
  <si>
    <t>762952014</t>
  </si>
  <si>
    <t>Montáž teras z prken přes 135 mm z dřevin tvrdých šroubovaných broušených bez povrchové úpravy</t>
  </si>
  <si>
    <t>-200112856</t>
  </si>
  <si>
    <t>89+70*0,15</t>
  </si>
  <si>
    <t>61198124</t>
  </si>
  <si>
    <t>terasový profil dřevěný tl 27mm sibiřský modřín</t>
  </si>
  <si>
    <t>-1979825409</t>
  </si>
  <si>
    <t>99,5*1,15 "Přepočtené koeficientem množství</t>
  </si>
  <si>
    <t>762595001</t>
  </si>
  <si>
    <t>Spojovací prostředky pro položení dřevěných podlah a zakrytí kanálů</t>
  </si>
  <si>
    <t>-170199824</t>
  </si>
  <si>
    <t>Kotveno křížovými žárově zinkovanými vruty do nosného dřevěného roštu</t>
  </si>
  <si>
    <t>99,5</t>
  </si>
  <si>
    <t>998762101</t>
  </si>
  <si>
    <t>Přesun hmot tonážní pro kce tesařské v objektech v do 6 m</t>
  </si>
  <si>
    <t>1276856908</t>
  </si>
  <si>
    <t>783</t>
  </si>
  <si>
    <t>Dokončovací práce - nátěry</t>
  </si>
  <si>
    <t>783268111</t>
  </si>
  <si>
    <t>Lazurovací dvojnásobný olejový nátěr tesařských konstrukcí</t>
  </si>
  <si>
    <t>-1280967476</t>
  </si>
  <si>
    <t>Povrch hloubkově ošetřen přírodním olejem.</t>
  </si>
  <si>
    <t>0,5*88*0,12*4</t>
  </si>
  <si>
    <t>((3+3,3*2)*2+2,6*2*2+4,8*4*2+3*2+5,2*2*2+4,4*2*2+3*2+6,4*2*2+3*2+6,9*2*2+3*2+4,5*2*2+3*2)*(0,08*2+0,16*2)</t>
  </si>
  <si>
    <t>(3*30+1,6*26)*(0,08*2+0,14*2)</t>
  </si>
  <si>
    <t>terasová prkna oboustraně</t>
  </si>
  <si>
    <t>99,5*2</t>
  </si>
  <si>
    <t>-1819345841</t>
  </si>
  <si>
    <t>43</t>
  </si>
  <si>
    <t>005121010R</t>
  </si>
  <si>
    <t>Vybudování a likvidace zařízení staveniště dle podmínek smlouvy o dílo</t>
  </si>
  <si>
    <t>KČ</t>
  </si>
  <si>
    <t>1944912759</t>
  </si>
  <si>
    <t>Náklady spojené s případným vypracováním projektové dokumentace zařízení staveniště, zřízením přípojek energií k objektům zařízení staveniště,</t>
  </si>
  <si>
    <t>vybudování případných měřících odběrných míst a zřízení, případná příprava území pro objekty zařízení staveniště a vlastní vybudování objektů zařízení</t>
  </si>
  <si>
    <t>staveniště</t>
  </si>
  <si>
    <t>veškeré ZOV dle výkresu ZOV</t>
  </si>
  <si>
    <t>DOČASNÁ KOMUNIKACE Z SILNIČNÍCH PANELŮ</t>
  </si>
  <si>
    <t>MOBILNÍ NEPRŮHLEDNÉ OPLOCENÍ MIN. H = 2m</t>
  </si>
  <si>
    <t>DOČASNÉ ZÁPOROVÉ PAŽENÍ ZEMNÍHO VALU</t>
  </si>
  <si>
    <t>OCHRANY STROMŮ BEDNĚNÍM</t>
  </si>
  <si>
    <t>44</t>
  </si>
  <si>
    <t>005121030R</t>
  </si>
  <si>
    <t>Případné zajištění stavby s ohledem na klimatické podmínky</t>
  </si>
  <si>
    <t>1566614858</t>
  </si>
  <si>
    <t>po demontáži stáv. zastřešení bude vybudovano provizorní zajištění stavby proti dešti</t>
  </si>
  <si>
    <t>45</t>
  </si>
  <si>
    <t>005121033R</t>
  </si>
  <si>
    <t>Opatření k zamezení vyvážení nečistot ze stavby, vč.průběžného čištění stávajících komunikací</t>
  </si>
  <si>
    <t>-327233827</t>
  </si>
  <si>
    <t>46</t>
  </si>
  <si>
    <t>005211010R</t>
  </si>
  <si>
    <t>Revize, zkoušky, atesty</t>
  </si>
  <si>
    <t>-240661111</t>
  </si>
  <si>
    <t xml:space="preserve">Náklady na provedení všech nezbytných zkoušek, atestů a revizí podle ČSN, ČSN EN, podmínek projektové dokumentace, stavebního povolení a případných </t>
  </si>
  <si>
    <t xml:space="preserve">právních nebo technických předpisů platných v době provádění a předání díla, kterými bude prokázáno dosažení předepsané kvality a </t>
  </si>
  <si>
    <t>předepsaných technických parametrů díla v průběhu výstavby, při předání a převzetí díla a při kolaudaci stavby.</t>
  </si>
  <si>
    <t>47</t>
  </si>
  <si>
    <t>005211080R</t>
  </si>
  <si>
    <t>Naplnění podmínek a povinností vyplývajících z plánu BOZP</t>
  </si>
  <si>
    <t>-2138707907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</si>
  <si>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</si>
  <si>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směrnice), </t>
  </si>
  <si>
    <t xml:space="preserve"> z hlediska provozu staveniště (provozně dopravní řád) a z hlediska bezpečnosti práce (plán BOZP).</t>
  </si>
  <si>
    <t>48</t>
  </si>
  <si>
    <t>005240011R</t>
  </si>
  <si>
    <t>Měření na základě požadavků kontrolních orgánů</t>
  </si>
  <si>
    <t>369297876</t>
  </si>
  <si>
    <t xml:space="preserve">Náklady zhotovitele, které vzniknou v souvislosti s povinnostmi zhotovitele provést kontrolní měření intenzity osvětlení, přítomnosti radonu apod., </t>
  </si>
  <si>
    <t xml:space="preserve"> vyplývající z vyjádření KHS, stavebního úřadu a dalších dotčených orgánů.</t>
  </si>
  <si>
    <t>49</t>
  </si>
  <si>
    <t>005240012R</t>
  </si>
  <si>
    <t>Dokumentace skutečného provedení stavby</t>
  </si>
  <si>
    <t>1863388307</t>
  </si>
  <si>
    <t>Náklady na vyhotovení dokumentace skutečného provedení stavby a její předání objednateli dle podmínek smlouvy o dílo.</t>
  </si>
  <si>
    <t>50</t>
  </si>
  <si>
    <t>005241010R</t>
  </si>
  <si>
    <t>Projektová dokumentace stavby</t>
  </si>
  <si>
    <t>-1399759980</t>
  </si>
  <si>
    <t>Náklady na veškerou projektovou činnost spojenou s realizací stavby - dokumentace pro výrobní přípravu staveb, dílenská dokumentace,</t>
  </si>
  <si>
    <t xml:space="preserve">detailní výkresy výztuže, výrobně technická dokumentace, úpravy objednatelem předané DVZ vzhledem k technologickým postupům zhotovitele </t>
  </si>
  <si>
    <t>a dle při provádění díla zjištěných skutečností, aktualizace soupisů prací a výkazů výměr z hlediska změn vzniklých v růběhu realiaze stavby,</t>
  </si>
  <si>
    <t>zpracování technologických postupů</t>
  </si>
  <si>
    <t>51</t>
  </si>
  <si>
    <t>005241022R</t>
  </si>
  <si>
    <t>Geodetické vytýčení před zahájením stavby, vč.protokolu o vytýčení</t>
  </si>
  <si>
    <t>825494649</t>
  </si>
  <si>
    <t>52</t>
  </si>
  <si>
    <t>005241020R</t>
  </si>
  <si>
    <t>Geodetické zaměření skutečného provedení, "geometrický plán"</t>
  </si>
  <si>
    <t>433172578</t>
  </si>
  <si>
    <t>Náklady na provedení skutečného zaměření stavby v rozsahu nezbytném pro zápis změny do katastru nemovitostí.</t>
  </si>
  <si>
    <t>53</t>
  </si>
  <si>
    <t xml:space="preserve">Rezerva rozpočtu na nezměřitelné a nepředpokládané práce - rekonstrukce </t>
  </si>
  <si>
    <t>1228906788</t>
  </si>
  <si>
    <t>03 - Odvodnění objektu</t>
  </si>
  <si>
    <t xml:space="preserve">    1 - Zemní práce</t>
  </si>
  <si>
    <t xml:space="preserve">    2 - Zakládání</t>
  </si>
  <si>
    <t xml:space="preserve">    8 - Trubní vedení</t>
  </si>
  <si>
    <t>Zemní práce</t>
  </si>
  <si>
    <t>129911111</t>
  </si>
  <si>
    <t>Bourání zdiva kamenného v odkopávkách nebo prokopávkách na MV, MVC ručně</t>
  </si>
  <si>
    <t>1427170970</t>
  </si>
  <si>
    <t>prostup skrz obvodovou konstrukci</t>
  </si>
  <si>
    <t>0,5*2*0,5</t>
  </si>
  <si>
    <t>132112132</t>
  </si>
  <si>
    <t>Hloubení nezapažených rýh šířky do 800 mm v nesoudržných horninách třídy těžitelnosti I skupiny 1 a 2 ručně</t>
  </si>
  <si>
    <t>-869520237</t>
  </si>
  <si>
    <t>pro dešťovou kanalizaci</t>
  </si>
  <si>
    <t>0,6*2*15</t>
  </si>
  <si>
    <t>132151251</t>
  </si>
  <si>
    <t>Hloubení rýh nezapažených š do 2000 mm v hornině třídy těžitelnosti I skupiny 1 a 2 objem do 20 m3 strojně</t>
  </si>
  <si>
    <t>-115389900</t>
  </si>
  <si>
    <t>pro vsak</t>
  </si>
  <si>
    <t>1,6*7,5*1</t>
  </si>
  <si>
    <t>133112812</t>
  </si>
  <si>
    <t>Hloubení nezapažených šachet v hornině třídy těžitelnosti I skupiny 1 a 2 plocha výkopu přes 4 do 20 m2 ručně</t>
  </si>
  <si>
    <t>909294677</t>
  </si>
  <si>
    <t>pro šachtu s dvorní vpustí</t>
  </si>
  <si>
    <t>4*4*2</t>
  </si>
  <si>
    <t>-1927379341</t>
  </si>
  <si>
    <t>18+12+32</t>
  </si>
  <si>
    <t>-39,4</t>
  </si>
  <si>
    <t>1365635092</t>
  </si>
  <si>
    <t>443196211</t>
  </si>
  <si>
    <t>-1783136913</t>
  </si>
  <si>
    <t>22,6*15 "Přepočtené koeficientem množství</t>
  </si>
  <si>
    <t>832877420</t>
  </si>
  <si>
    <t>393014927</t>
  </si>
  <si>
    <t>22,6*1,8 "Přepočtené koeficientem množství</t>
  </si>
  <si>
    <t>174111101</t>
  </si>
  <si>
    <t>Zásyp jam, šachet rýh nebo kolem objektů sypaninou se zhutněním ručně</t>
  </si>
  <si>
    <t>-1178742490</t>
  </si>
  <si>
    <t>zásyp dvorní šachta</t>
  </si>
  <si>
    <t>zásyp rýhy</t>
  </si>
  <si>
    <t>0,6*1,6*15</t>
  </si>
  <si>
    <t>175111101</t>
  </si>
  <si>
    <t>Obsypání potrubí ručně sypaninou bez prohození, uloženou do 3 m</t>
  </si>
  <si>
    <t>-1165464381</t>
  </si>
  <si>
    <t>17*0,4*0,4</t>
  </si>
  <si>
    <t>58337310</t>
  </si>
  <si>
    <t>štěrkopísek frakce 0/4</t>
  </si>
  <si>
    <t>943992977</t>
  </si>
  <si>
    <t>2,72*2 "Přepočtené koeficientem množství</t>
  </si>
  <si>
    <t>Zakládání</t>
  </si>
  <si>
    <t>211531111</t>
  </si>
  <si>
    <t>Výplň odvodňovacích žeber nebo trativodů kamenivem hrubým drceným frakce 16 až 63 mm</t>
  </si>
  <si>
    <t>1336177982</t>
  </si>
  <si>
    <t>vsak</t>
  </si>
  <si>
    <t>8,4</t>
  </si>
  <si>
    <t>211971121</t>
  </si>
  <si>
    <t>Zřízení opláštění žeber nebo trativodů geotextilií v rýze nebo zářezu sklonu přes 1:2 š do 2,5 m</t>
  </si>
  <si>
    <t>1449214044</t>
  </si>
  <si>
    <t>opláštění vsaku</t>
  </si>
  <si>
    <t>(1,6*2+0,7*2)*2*7,5</t>
  </si>
  <si>
    <t>69311228</t>
  </si>
  <si>
    <t>geotextilie netkaná separační, ochranná, filtrační, drenážní PES 250g/m2</t>
  </si>
  <si>
    <t>488727002</t>
  </si>
  <si>
    <t>69*1,1845 "Přepočtené koeficientem množství</t>
  </si>
  <si>
    <t>212755216</t>
  </si>
  <si>
    <t>Trativody z drenážních trubek plastových flexibilních D 160 mm bez lože</t>
  </si>
  <si>
    <t>1211008050</t>
  </si>
  <si>
    <t>ve vsaku</t>
  </si>
  <si>
    <t>Trubní vedení</t>
  </si>
  <si>
    <t>871265211</t>
  </si>
  <si>
    <t>Kanalizační potrubí z tvrdého PVC jednovrstvé tuhost třídy SN4 DN 110</t>
  </si>
  <si>
    <t>CS ÚRS 2023 01</t>
  </si>
  <si>
    <t>-1625364116</t>
  </si>
  <si>
    <t>odvětrání a přepad</t>
  </si>
  <si>
    <t>871315211</t>
  </si>
  <si>
    <t>Kanalizační potrubí z tvrdého PVC jednovrstvé tuhost třídy SN4 DN 160</t>
  </si>
  <si>
    <t>-1857373522</t>
  </si>
  <si>
    <t>877315211</t>
  </si>
  <si>
    <t>Montáž tvarovek z tvrdého PVC-systém KG nebo z polypropylenu-systém KG 2000 jednoosé DN 160</t>
  </si>
  <si>
    <t>970172100</t>
  </si>
  <si>
    <t>28611360</t>
  </si>
  <si>
    <t>koleno kanalizace PVC KG 160x30°</t>
  </si>
  <si>
    <t>2125781768</t>
  </si>
  <si>
    <t>891501101</t>
  </si>
  <si>
    <t>D+M plastové filtrační šachty vč. poklopu DN 400</t>
  </si>
  <si>
    <t>1082470884</t>
  </si>
  <si>
    <t>vč. podkladní konstrukce a napojení</t>
  </si>
  <si>
    <t>891501102</t>
  </si>
  <si>
    <t xml:space="preserve">D+M prefa šachty s dvorní vpustí a kalovým košem DN1000 </t>
  </si>
  <si>
    <t>-1386515573</t>
  </si>
  <si>
    <t>899722112</t>
  </si>
  <si>
    <t>Krytí potrubí z plastů výstražnou fólií z PVC 25 cm</t>
  </si>
  <si>
    <t>615799518</t>
  </si>
  <si>
    <t>998276101</t>
  </si>
  <si>
    <t>Přesun hmot pro trubní vedení z trub z plastických hmot otevřený výkop</t>
  </si>
  <si>
    <t>1635719324</t>
  </si>
  <si>
    <t>04 - Elektro</t>
  </si>
  <si>
    <t xml:space="preserve">    741 - Rozvaděč R1</t>
  </si>
  <si>
    <t xml:space="preserve">    B - Materiál</t>
  </si>
  <si>
    <t xml:space="preserve">    C - Elektromontáže M21, M65</t>
  </si>
  <si>
    <t xml:space="preserve">    D - Zemní práce M46</t>
  </si>
  <si>
    <t>741</t>
  </si>
  <si>
    <t>Rozvaděč R1</t>
  </si>
  <si>
    <t>PP1N-C</t>
  </si>
  <si>
    <t>pilířový podstavec pro sestavu kompaktního plastového pilíře, rozm. 320x1210x220mm DCK</t>
  </si>
  <si>
    <t>1355248102</t>
  </si>
  <si>
    <t>SS1/N-C</t>
  </si>
  <si>
    <t>prázdná plastová skříň 320x600x220mm, IP44 DCK</t>
  </si>
  <si>
    <t>1057165166</t>
  </si>
  <si>
    <t>BC-A-2/26-A</t>
  </si>
  <si>
    <t>bílá plastová rozvodnice bez dveří, IP30, 26 modulů, rozměry 250x350x94mm, s DIN lištami Eaton</t>
  </si>
  <si>
    <t>1816968037</t>
  </si>
  <si>
    <t>B16/1</t>
  </si>
  <si>
    <t>jistič 1p 16A/230V char. B 10kA</t>
  </si>
  <si>
    <t>193315964</t>
  </si>
  <si>
    <t>B10/1</t>
  </si>
  <si>
    <t>jistič 1p 10A/230V char. B 10kA</t>
  </si>
  <si>
    <t>-320934065</t>
  </si>
  <si>
    <t>FI 25/2/030 typ A</t>
  </si>
  <si>
    <t>proudový chránič, 2pol, 25A/30mA, 10kA</t>
  </si>
  <si>
    <t>691407542</t>
  </si>
  <si>
    <t>Pol1</t>
  </si>
  <si>
    <t>Vypínač 1pol. 25A/230V</t>
  </si>
  <si>
    <t>208900322</t>
  </si>
  <si>
    <t>Pol2</t>
  </si>
  <si>
    <t>Vypínač 1pol. 16A/230V</t>
  </si>
  <si>
    <t>208356726</t>
  </si>
  <si>
    <t>Pol3</t>
  </si>
  <si>
    <t>zásuvka na DIN lištu 230V 16A</t>
  </si>
  <si>
    <t>-977309142</t>
  </si>
  <si>
    <t>Pol4</t>
  </si>
  <si>
    <t>sestavení a přezkoušení (pomocný materiál, vodiče, popisky), ověření rozvaděče</t>
  </si>
  <si>
    <t>-1617689789</t>
  </si>
  <si>
    <t>B</t>
  </si>
  <si>
    <t>Materiál</t>
  </si>
  <si>
    <t>Pol5</t>
  </si>
  <si>
    <t>instalační krabice se svorkovnicí 2,5mm2, IP54</t>
  </si>
  <si>
    <t>2127771771</t>
  </si>
  <si>
    <t>Pol6</t>
  </si>
  <si>
    <t>zás. domovní 16A/230V/IP54</t>
  </si>
  <si>
    <t>-289305719</t>
  </si>
  <si>
    <t>Pol7</t>
  </si>
  <si>
    <t>zemní svítidlo s optikou "Wallwasher", 465lm/10W/230V/IP68/CRI92 včetně příslušenství, dovolené zatížení max. 20kN ERCO</t>
  </si>
  <si>
    <t>-1999691176</t>
  </si>
  <si>
    <t>Pol8</t>
  </si>
  <si>
    <t>box ke svítidlu ERCO</t>
  </si>
  <si>
    <t>275915616</t>
  </si>
  <si>
    <t>Pol9</t>
  </si>
  <si>
    <t>vidlice 2P, 230V, 16A, IP44, gumová</t>
  </si>
  <si>
    <t>7195601</t>
  </si>
  <si>
    <t>H07RN-F 3G2,5</t>
  </si>
  <si>
    <t>vodič silový CU</t>
  </si>
  <si>
    <t>620790858</t>
  </si>
  <si>
    <t>CYKY-J 3x1,5</t>
  </si>
  <si>
    <t>kabel silový CU</t>
  </si>
  <si>
    <t>-1807272391</t>
  </si>
  <si>
    <t>CYKY-J 3x2,5</t>
  </si>
  <si>
    <t>-1431467023</t>
  </si>
  <si>
    <t>HDPE 40 UV stabilní</t>
  </si>
  <si>
    <t>chránička na kabely HDPE DN40, UV stabilní</t>
  </si>
  <si>
    <t>1818168057</t>
  </si>
  <si>
    <t>Pol10</t>
  </si>
  <si>
    <t>pomocný materiál a konstrukce</t>
  </si>
  <si>
    <t>667616496</t>
  </si>
  <si>
    <t>Pol11</t>
  </si>
  <si>
    <t>podružný materiál</t>
  </si>
  <si>
    <t>725124759</t>
  </si>
  <si>
    <t>Pol12</t>
  </si>
  <si>
    <t>prořez</t>
  </si>
  <si>
    <t>-853510239</t>
  </si>
  <si>
    <t>C</t>
  </si>
  <si>
    <t>Elektromontáže M21, M65</t>
  </si>
  <si>
    <t>210 01-0351.R00</t>
  </si>
  <si>
    <t>Rozvodka krabicová z lis. izol. 6455-11 do 4 mm2</t>
  </si>
  <si>
    <t>-820230892</t>
  </si>
  <si>
    <t>210 01-0523.R00</t>
  </si>
  <si>
    <t>Odvíč./zavíčkování krabic - víčko na 2 šrouby</t>
  </si>
  <si>
    <t>185780879</t>
  </si>
  <si>
    <t>210 10-0001.R00</t>
  </si>
  <si>
    <t>Ukončení vodičů v rozvaděči + zapojení do 2,5 mm2</t>
  </si>
  <si>
    <t>-352861200</t>
  </si>
  <si>
    <t>210 11-1031.R00</t>
  </si>
  <si>
    <t>Zásuvka domovní v krabici - 2P+PE, venkovní</t>
  </si>
  <si>
    <t>-1549725639</t>
  </si>
  <si>
    <t>210 11-1502.R00</t>
  </si>
  <si>
    <t>Vidlice domovní 10/16 A, 2P+PE</t>
  </si>
  <si>
    <t>1945157357</t>
  </si>
  <si>
    <t>R-210 19-1541.R00</t>
  </si>
  <si>
    <t>Montáž pilíře rozvaděče R1</t>
  </si>
  <si>
    <t>-421229314</t>
  </si>
  <si>
    <t>210 20-1528.R00</t>
  </si>
  <si>
    <t>Svítidlo LED světlomet venkovní</t>
  </si>
  <si>
    <t>970615985</t>
  </si>
  <si>
    <t>210 02-0661.R00</t>
  </si>
  <si>
    <t>Konstrukce ocelová nosná všeobecná</t>
  </si>
  <si>
    <t>kg</t>
  </si>
  <si>
    <t>273016041</t>
  </si>
  <si>
    <t>210 81-0005.R00</t>
  </si>
  <si>
    <t>Kabel CYKY-m 750 V 3 x 1,5 mm2 volně uložený</t>
  </si>
  <si>
    <t>1366594381</t>
  </si>
  <si>
    <t>210 81-0006.R00</t>
  </si>
  <si>
    <t>Kabel CYKY-m 750 V 3 x 2,5 mm2 volně uložený</t>
  </si>
  <si>
    <t>-49227752</t>
  </si>
  <si>
    <t>210 80-2631.R00</t>
  </si>
  <si>
    <t>Šňůra H07RN-F (CGTG) 3 x 1,50 mm2 volně uložená</t>
  </si>
  <si>
    <t>64142126</t>
  </si>
  <si>
    <t>210 01-0028.R00</t>
  </si>
  <si>
    <t>Trubka ohebná z PVC volně, vnější průměr 38 mm</t>
  </si>
  <si>
    <t>758146352</t>
  </si>
  <si>
    <t>M21</t>
  </si>
  <si>
    <t>Zednické výpomoci</t>
  </si>
  <si>
    <t>849894543</t>
  </si>
  <si>
    <t>947 - .R00</t>
  </si>
  <si>
    <t>HZS třída 7 - provedení výchozí revize el. zař.</t>
  </si>
  <si>
    <t>hod</t>
  </si>
  <si>
    <t>-239343571</t>
  </si>
  <si>
    <t>Zemní práce M46</t>
  </si>
  <si>
    <t>460 05-0602.R00</t>
  </si>
  <si>
    <t>Jáma pro pilíř, hornina třídy 3-4, ručně</t>
  </si>
  <si>
    <t>-353041476</t>
  </si>
  <si>
    <t>460 20-0263.R00</t>
  </si>
  <si>
    <t>Výkop kabelové rýhy 50/80 cm hor.3</t>
  </si>
  <si>
    <t>476973238</t>
  </si>
  <si>
    <t>460 57-0263.R00</t>
  </si>
  <si>
    <t>Zához rýhy 50/80 cm, hornina třídy 3, se zhutněním</t>
  </si>
  <si>
    <t>-534764344</t>
  </si>
  <si>
    <t>05 - Prvky interaktivity a mobiliáře</t>
  </si>
  <si>
    <t>OST - Ostatní</t>
  </si>
  <si>
    <t>OST</t>
  </si>
  <si>
    <t>101101</t>
  </si>
  <si>
    <t>D+M I01 - INTERAKTIVNÍ INFOTABULE I</t>
  </si>
  <si>
    <t>512</t>
  </si>
  <si>
    <t>-1335209504</t>
  </si>
  <si>
    <t>101102</t>
  </si>
  <si>
    <t>D+M I02 - INTERAKTIVNÍ INFOTABULE II</t>
  </si>
  <si>
    <t>-1215188585</t>
  </si>
  <si>
    <t>101103</t>
  </si>
  <si>
    <t>D+M I03 - INTERAKTIVNÍ INFOTABULE III.</t>
  </si>
  <si>
    <t>-842773945</t>
  </si>
  <si>
    <t>101104</t>
  </si>
  <si>
    <t>D+M I04 - INTERAKTIVNÍ INFOTABULE IV</t>
  </si>
  <si>
    <t>645685528</t>
  </si>
  <si>
    <t>101105</t>
  </si>
  <si>
    <t>D+M I05 - INTERAKTIVNÍ INFOTABULE V</t>
  </si>
  <si>
    <t>1611696408</t>
  </si>
  <si>
    <t>101106</t>
  </si>
  <si>
    <t>D+M I06 - HOUPACÍ LAVICE</t>
  </si>
  <si>
    <t>157042667</t>
  </si>
  <si>
    <t>101107</t>
  </si>
  <si>
    <t>D+M I07 - INFOTABULE U CESTY vč. základu</t>
  </si>
  <si>
    <t>1702747369</t>
  </si>
  <si>
    <t>101108</t>
  </si>
  <si>
    <t>D+M I08 - STOJAN NA KOLA</t>
  </si>
  <si>
    <t>207486824</t>
  </si>
  <si>
    <t>101109</t>
  </si>
  <si>
    <t>D+M I09 - ODPADKOVÝ KOŠ</t>
  </si>
  <si>
    <t>1041729636</t>
  </si>
  <si>
    <t>101110</t>
  </si>
  <si>
    <t>D+M I10 - MADLO VSTUPNÍ RAMPY</t>
  </si>
  <si>
    <t>1960867613</t>
  </si>
  <si>
    <t>101111</t>
  </si>
  <si>
    <t>D+M I11 - SEDACÍ KOŠE</t>
  </si>
  <si>
    <t>1467495762</t>
  </si>
  <si>
    <t>101112</t>
  </si>
  <si>
    <t>D+M I12 - ZÁBRADLÍ OCHOZU</t>
  </si>
  <si>
    <t>-1999577866</t>
  </si>
  <si>
    <t>101113</t>
  </si>
  <si>
    <t>D+M I13 - DVÍŘKA ELEKTRO ROZVADĚČE V RAMPĚ</t>
  </si>
  <si>
    <t>1309177635</t>
  </si>
  <si>
    <t>101114</t>
  </si>
  <si>
    <t>D+M I14 - POKLOP ŠACHTY</t>
  </si>
  <si>
    <t>-1062948121</t>
  </si>
  <si>
    <t>101115</t>
  </si>
  <si>
    <t>D+M I15 - POKLOP PŘEDPROSTORU EL. SKŘÍNĚ</t>
  </si>
  <si>
    <t>1710364608</t>
  </si>
  <si>
    <t>101116</t>
  </si>
  <si>
    <t>Odstranění a livkidace stávající infocedule</t>
  </si>
  <si>
    <t>-294634050</t>
  </si>
  <si>
    <t xml:space="preserve">06 - Terénní úpravy </t>
  </si>
  <si>
    <t>181311103</t>
  </si>
  <si>
    <t>Rozprostření ornice tl vrstvy do 200 mm v rovině nebo ve svahu do 1:5 ručně</t>
  </si>
  <si>
    <t>-468837244</t>
  </si>
  <si>
    <t>181411131</t>
  </si>
  <si>
    <t>Založení parkového trávníku výsevem pl do 1000 m2 v rovině a ve svahu do 1:5</t>
  </si>
  <si>
    <t>1620692561</t>
  </si>
  <si>
    <t>00572410</t>
  </si>
  <si>
    <t>osivo směs travní parková</t>
  </si>
  <si>
    <t>1098936557</t>
  </si>
  <si>
    <t>200*0,2 "Přepočtené koeficientem množství</t>
  </si>
  <si>
    <t>181911101</t>
  </si>
  <si>
    <t>Úprava pláně v hornině třídy těžitelnosti I skupiny 1 až 2 bez zhutnění ručně</t>
  </si>
  <si>
    <t>688548097</t>
  </si>
  <si>
    <t>195501101</t>
  </si>
  <si>
    <t xml:space="preserve">D+M výsadba břečťanu </t>
  </si>
  <si>
    <t>790794208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</si>
</sst>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5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R5" s="19"/>
      <c r="BE5" s="19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7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R6" s="19"/>
      <c r="BE6" s="19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4"/>
      <c r="BS8" s="16" t="s">
        <v>6</v>
      </c>
    </row>
    <row r="9" spans="1:74" ht="14.45" customHeight="1">
      <c r="B9" s="19"/>
      <c r="AR9" s="19"/>
      <c r="BE9" s="19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4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94"/>
      <c r="BS11" s="16" t="s">
        <v>6</v>
      </c>
    </row>
    <row r="12" spans="1:74" ht="6.95" customHeight="1">
      <c r="B12" s="19"/>
      <c r="AR12" s="19"/>
      <c r="BE12" s="194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94"/>
      <c r="BS13" s="16" t="s">
        <v>6</v>
      </c>
    </row>
    <row r="14" spans="1:74">
      <c r="B14" s="19"/>
      <c r="E14" s="198" t="s">
        <v>28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6" t="s">
        <v>26</v>
      </c>
      <c r="AN14" s="28" t="s">
        <v>28</v>
      </c>
      <c r="AR14" s="19"/>
      <c r="BE14" s="194"/>
      <c r="BS14" s="16" t="s">
        <v>6</v>
      </c>
    </row>
    <row r="15" spans="1:74" ht="6.95" customHeight="1">
      <c r="B15" s="19"/>
      <c r="AR15" s="19"/>
      <c r="BE15" s="194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94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194"/>
      <c r="BS17" s="16" t="s">
        <v>30</v>
      </c>
    </row>
    <row r="18" spans="2:71" ht="6.95" customHeight="1">
      <c r="B18" s="19"/>
      <c r="AR18" s="19"/>
      <c r="BE18" s="194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94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94"/>
      <c r="BS20" s="16" t="s">
        <v>30</v>
      </c>
    </row>
    <row r="21" spans="2:71" ht="6.95" customHeight="1">
      <c r="B21" s="19"/>
      <c r="AR21" s="19"/>
      <c r="BE21" s="194"/>
    </row>
    <row r="22" spans="2:71" ht="12" customHeight="1">
      <c r="B22" s="19"/>
      <c r="D22" s="26" t="s">
        <v>32</v>
      </c>
      <c r="AR22" s="19"/>
      <c r="BE22" s="194"/>
    </row>
    <row r="23" spans="2:71" ht="16.5" customHeight="1">
      <c r="B23" s="19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9"/>
      <c r="BE23" s="194"/>
    </row>
    <row r="24" spans="2:71" ht="6.95" customHeight="1">
      <c r="B24" s="19"/>
      <c r="AR24" s="19"/>
      <c r="BE24" s="19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4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1">
        <f>ROUND(AG94,2)</f>
        <v>0</v>
      </c>
      <c r="AL26" s="202"/>
      <c r="AM26" s="202"/>
      <c r="AN26" s="202"/>
      <c r="AO26" s="202"/>
      <c r="AR26" s="31"/>
      <c r="BE26" s="194"/>
    </row>
    <row r="27" spans="2:71" s="1" customFormat="1" ht="6.95" customHeight="1">
      <c r="B27" s="31"/>
      <c r="AR27" s="31"/>
      <c r="BE27" s="194"/>
    </row>
    <row r="28" spans="2:71" s="1" customFormat="1">
      <c r="B28" s="31"/>
      <c r="L28" s="203" t="s">
        <v>34</v>
      </c>
      <c r="M28" s="203"/>
      <c r="N28" s="203"/>
      <c r="O28" s="203"/>
      <c r="P28" s="203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36</v>
      </c>
      <c r="AL28" s="203"/>
      <c r="AM28" s="203"/>
      <c r="AN28" s="203"/>
      <c r="AO28" s="203"/>
      <c r="AR28" s="31"/>
      <c r="BE28" s="194"/>
    </row>
    <row r="29" spans="2:71" s="2" customFormat="1" ht="14.45" customHeight="1">
      <c r="B29" s="35"/>
      <c r="D29" s="26" t="s">
        <v>37</v>
      </c>
      <c r="F29" s="26" t="s">
        <v>38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5"/>
      <c r="BE29" s="195"/>
    </row>
    <row r="30" spans="2:71" s="2" customFormat="1" ht="14.45" customHeight="1">
      <c r="B30" s="35"/>
      <c r="F30" s="26" t="s">
        <v>39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5"/>
      <c r="BE30" s="195"/>
    </row>
    <row r="31" spans="2:71" s="2" customFormat="1" ht="14.45" hidden="1" customHeight="1">
      <c r="B31" s="35"/>
      <c r="F31" s="26" t="s">
        <v>40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95"/>
    </row>
    <row r="32" spans="2:71" s="2" customFormat="1" ht="14.45" hidden="1" customHeight="1">
      <c r="B32" s="35"/>
      <c r="F32" s="26" t="s">
        <v>41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95"/>
    </row>
    <row r="33" spans="2:57" s="2" customFormat="1" ht="14.45" hidden="1" customHeight="1">
      <c r="B33" s="35"/>
      <c r="F33" s="26" t="s">
        <v>42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  <c r="BE33" s="195"/>
    </row>
    <row r="34" spans="2:57" s="1" customFormat="1" ht="6.95" customHeight="1">
      <c r="B34" s="31"/>
      <c r="AR34" s="31"/>
      <c r="BE34" s="194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2" t="s">
        <v>45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90"/>
      <c r="AM35" s="190"/>
      <c r="AN35" s="190"/>
      <c r="AO35" s="19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20240508K</v>
      </c>
      <c r="AR84" s="47"/>
    </row>
    <row r="85" spans="1:91" s="4" customFormat="1" ht="36.950000000000003" customHeight="1">
      <c r="B85" s="48"/>
      <c r="C85" s="49" t="s">
        <v>16</v>
      </c>
      <c r="L85" s="214" t="str">
        <f>K6</f>
        <v>Moříčov - Lovecký zámeček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6" t="str">
        <f>IF(AN8= "","",AN8)</f>
        <v>29. 5. 2024</v>
      </c>
      <c r="AN87" s="21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17" t="str">
        <f>IF(E17="","",E17)</f>
        <v xml:space="preserve"> </v>
      </c>
      <c r="AN89" s="218"/>
      <c r="AO89" s="218"/>
      <c r="AP89" s="218"/>
      <c r="AR89" s="31"/>
      <c r="AS89" s="219" t="s">
        <v>53</v>
      </c>
      <c r="AT89" s="22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17" t="str">
        <f>IF(E20="","",E20)</f>
        <v xml:space="preserve"> </v>
      </c>
      <c r="AN90" s="218"/>
      <c r="AO90" s="218"/>
      <c r="AP90" s="218"/>
      <c r="AR90" s="31"/>
      <c r="AS90" s="221"/>
      <c r="AT90" s="222"/>
      <c r="BD90" s="55"/>
    </row>
    <row r="91" spans="1:91" s="1" customFormat="1" ht="10.9" customHeight="1">
      <c r="B91" s="31"/>
      <c r="AR91" s="31"/>
      <c r="AS91" s="221"/>
      <c r="AT91" s="222"/>
      <c r="BD91" s="55"/>
    </row>
    <row r="92" spans="1:91" s="1" customFormat="1" ht="29.25" customHeight="1">
      <c r="B92" s="31"/>
      <c r="C92" s="209" t="s">
        <v>54</v>
      </c>
      <c r="D92" s="210"/>
      <c r="E92" s="210"/>
      <c r="F92" s="210"/>
      <c r="G92" s="210"/>
      <c r="H92" s="56"/>
      <c r="I92" s="212" t="s">
        <v>55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 t="s">
        <v>56</v>
      </c>
      <c r="AH92" s="210"/>
      <c r="AI92" s="210"/>
      <c r="AJ92" s="210"/>
      <c r="AK92" s="210"/>
      <c r="AL92" s="210"/>
      <c r="AM92" s="210"/>
      <c r="AN92" s="212" t="s">
        <v>57</v>
      </c>
      <c r="AO92" s="210"/>
      <c r="AP92" s="213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ROUND(SUM(AG95:AG100),2)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6" t="s">
        <v>1</v>
      </c>
      <c r="AR94" s="62"/>
      <c r="AS94" s="67">
        <f>ROUND(SUM(AS95:AS100),2)</f>
        <v>0</v>
      </c>
      <c r="AT94" s="68">
        <f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6" t="s">
        <v>78</v>
      </c>
      <c r="E95" s="206"/>
      <c r="F95" s="206"/>
      <c r="G95" s="206"/>
      <c r="H95" s="206"/>
      <c r="I95" s="76"/>
      <c r="J95" s="206" t="s">
        <v>79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'01 - Sanace obvodového zdiva'!J30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Sanace obvodového zdiva'!P134</f>
        <v>0</v>
      </c>
      <c r="AV95" s="79">
        <f>'01 - Sanace obvodového zdiva'!J33</f>
        <v>0</v>
      </c>
      <c r="AW95" s="79">
        <f>'01 - Sanace obvodového zdiva'!J34</f>
        <v>0</v>
      </c>
      <c r="AX95" s="79">
        <f>'01 - Sanace obvodového zdiva'!J35</f>
        <v>0</v>
      </c>
      <c r="AY95" s="79">
        <f>'01 - Sanace obvodového zdiva'!J36</f>
        <v>0</v>
      </c>
      <c r="AZ95" s="79">
        <f>'01 - Sanace obvodového zdiva'!F33</f>
        <v>0</v>
      </c>
      <c r="BA95" s="79">
        <f>'01 - Sanace obvodového zdiva'!F34</f>
        <v>0</v>
      </c>
      <c r="BB95" s="79">
        <f>'01 - Sanace obvodového zdiva'!F35</f>
        <v>0</v>
      </c>
      <c r="BC95" s="79">
        <f>'01 - Sanace obvodového zdiva'!F36</f>
        <v>0</v>
      </c>
      <c r="BD95" s="81">
        <f>'01 - Sanace obvodového zdiva'!F37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6" customFormat="1" ht="24.75" customHeight="1">
      <c r="A96" s="73" t="s">
        <v>77</v>
      </c>
      <c r="B96" s="74"/>
      <c r="C96" s="75"/>
      <c r="D96" s="206" t="s">
        <v>84</v>
      </c>
      <c r="E96" s="206"/>
      <c r="F96" s="206"/>
      <c r="G96" s="206"/>
      <c r="H96" s="206"/>
      <c r="I96" s="76"/>
      <c r="J96" s="206" t="s">
        <v>85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'02 - Nové konstrukce - ra...'!J30</f>
        <v>0</v>
      </c>
      <c r="AH96" s="205"/>
      <c r="AI96" s="205"/>
      <c r="AJ96" s="205"/>
      <c r="AK96" s="205"/>
      <c r="AL96" s="205"/>
      <c r="AM96" s="205"/>
      <c r="AN96" s="204">
        <f>SUM(AG96,AT96)</f>
        <v>0</v>
      </c>
      <c r="AO96" s="205"/>
      <c r="AP96" s="205"/>
      <c r="AQ96" s="77" t="s">
        <v>80</v>
      </c>
      <c r="AR96" s="74"/>
      <c r="AS96" s="78">
        <v>0</v>
      </c>
      <c r="AT96" s="79">
        <f>ROUND(SUM(AV96:AW96),2)</f>
        <v>0</v>
      </c>
      <c r="AU96" s="80">
        <f>'02 - Nové konstrukce - ra...'!P128</f>
        <v>0</v>
      </c>
      <c r="AV96" s="79">
        <f>'02 - Nové konstrukce - ra...'!J33</f>
        <v>0</v>
      </c>
      <c r="AW96" s="79">
        <f>'02 - Nové konstrukce - ra...'!J34</f>
        <v>0</v>
      </c>
      <c r="AX96" s="79">
        <f>'02 - Nové konstrukce - ra...'!J35</f>
        <v>0</v>
      </c>
      <c r="AY96" s="79">
        <f>'02 - Nové konstrukce - ra...'!J36</f>
        <v>0</v>
      </c>
      <c r="AZ96" s="79">
        <f>'02 - Nové konstrukce - ra...'!F33</f>
        <v>0</v>
      </c>
      <c r="BA96" s="79">
        <f>'02 - Nové konstrukce - ra...'!F34</f>
        <v>0</v>
      </c>
      <c r="BB96" s="79">
        <f>'02 - Nové konstrukce - ra...'!F35</f>
        <v>0</v>
      </c>
      <c r="BC96" s="79">
        <f>'02 - Nové konstrukce - ra...'!F36</f>
        <v>0</v>
      </c>
      <c r="BD96" s="81">
        <f>'02 - Nové konstrukce - ra...'!F37</f>
        <v>0</v>
      </c>
      <c r="BT96" s="82" t="s">
        <v>81</v>
      </c>
      <c r="BV96" s="82" t="s">
        <v>75</v>
      </c>
      <c r="BW96" s="82" t="s">
        <v>86</v>
      </c>
      <c r="BX96" s="82" t="s">
        <v>4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206" t="s">
        <v>87</v>
      </c>
      <c r="E97" s="206"/>
      <c r="F97" s="206"/>
      <c r="G97" s="206"/>
      <c r="H97" s="206"/>
      <c r="I97" s="76"/>
      <c r="J97" s="206" t="s">
        <v>88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4">
        <f>'03 - Odvodnění objektu'!J30</f>
        <v>0</v>
      </c>
      <c r="AH97" s="205"/>
      <c r="AI97" s="205"/>
      <c r="AJ97" s="205"/>
      <c r="AK97" s="205"/>
      <c r="AL97" s="205"/>
      <c r="AM97" s="205"/>
      <c r="AN97" s="204">
        <f>SUM(AG97,AT97)</f>
        <v>0</v>
      </c>
      <c r="AO97" s="205"/>
      <c r="AP97" s="205"/>
      <c r="AQ97" s="77" t="s">
        <v>80</v>
      </c>
      <c r="AR97" s="74"/>
      <c r="AS97" s="78">
        <v>0</v>
      </c>
      <c r="AT97" s="79">
        <f>ROUND(SUM(AV97:AW97),2)</f>
        <v>0</v>
      </c>
      <c r="AU97" s="80">
        <f>'03 - Odvodnění objektu'!P121</f>
        <v>0</v>
      </c>
      <c r="AV97" s="79">
        <f>'03 - Odvodnění objektu'!J33</f>
        <v>0</v>
      </c>
      <c r="AW97" s="79">
        <f>'03 - Odvodnění objektu'!J34</f>
        <v>0</v>
      </c>
      <c r="AX97" s="79">
        <f>'03 - Odvodnění objektu'!J35</f>
        <v>0</v>
      </c>
      <c r="AY97" s="79">
        <f>'03 - Odvodnění objektu'!J36</f>
        <v>0</v>
      </c>
      <c r="AZ97" s="79">
        <f>'03 - Odvodnění objektu'!F33</f>
        <v>0</v>
      </c>
      <c r="BA97" s="79">
        <f>'03 - Odvodnění objektu'!F34</f>
        <v>0</v>
      </c>
      <c r="BB97" s="79">
        <f>'03 - Odvodnění objektu'!F35</f>
        <v>0</v>
      </c>
      <c r="BC97" s="79">
        <f>'03 - Odvodnění objektu'!F36</f>
        <v>0</v>
      </c>
      <c r="BD97" s="81">
        <f>'03 - Odvodnění objektu'!F37</f>
        <v>0</v>
      </c>
      <c r="BT97" s="82" t="s">
        <v>81</v>
      </c>
      <c r="BV97" s="82" t="s">
        <v>75</v>
      </c>
      <c r="BW97" s="82" t="s">
        <v>89</v>
      </c>
      <c r="BX97" s="82" t="s">
        <v>4</v>
      </c>
      <c r="CL97" s="82" t="s">
        <v>1</v>
      </c>
      <c r="CM97" s="82" t="s">
        <v>83</v>
      </c>
    </row>
    <row r="98" spans="1:91" s="6" customFormat="1" ht="16.5" customHeight="1">
      <c r="A98" s="73" t="s">
        <v>77</v>
      </c>
      <c r="B98" s="74"/>
      <c r="C98" s="75"/>
      <c r="D98" s="206" t="s">
        <v>90</v>
      </c>
      <c r="E98" s="206"/>
      <c r="F98" s="206"/>
      <c r="G98" s="206"/>
      <c r="H98" s="206"/>
      <c r="I98" s="76"/>
      <c r="J98" s="206" t="s">
        <v>91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4">
        <f>'04 - Elektro'!J30</f>
        <v>0</v>
      </c>
      <c r="AH98" s="205"/>
      <c r="AI98" s="205"/>
      <c r="AJ98" s="205"/>
      <c r="AK98" s="205"/>
      <c r="AL98" s="205"/>
      <c r="AM98" s="205"/>
      <c r="AN98" s="204">
        <f>SUM(AG98,AT98)</f>
        <v>0</v>
      </c>
      <c r="AO98" s="205"/>
      <c r="AP98" s="205"/>
      <c r="AQ98" s="77" t="s">
        <v>80</v>
      </c>
      <c r="AR98" s="74"/>
      <c r="AS98" s="78">
        <v>0</v>
      </c>
      <c r="AT98" s="79">
        <f>ROUND(SUM(AV98:AW98),2)</f>
        <v>0</v>
      </c>
      <c r="AU98" s="80">
        <f>'04 - Elektro'!P121</f>
        <v>0</v>
      </c>
      <c r="AV98" s="79">
        <f>'04 - Elektro'!J33</f>
        <v>0</v>
      </c>
      <c r="AW98" s="79">
        <f>'04 - Elektro'!J34</f>
        <v>0</v>
      </c>
      <c r="AX98" s="79">
        <f>'04 - Elektro'!J35</f>
        <v>0</v>
      </c>
      <c r="AY98" s="79">
        <f>'04 - Elektro'!J36</f>
        <v>0</v>
      </c>
      <c r="AZ98" s="79">
        <f>'04 - Elektro'!F33</f>
        <v>0</v>
      </c>
      <c r="BA98" s="79">
        <f>'04 - Elektro'!F34</f>
        <v>0</v>
      </c>
      <c r="BB98" s="79">
        <f>'04 - Elektro'!F35</f>
        <v>0</v>
      </c>
      <c r="BC98" s="79">
        <f>'04 - Elektro'!F36</f>
        <v>0</v>
      </c>
      <c r="BD98" s="81">
        <f>'04 - Elektro'!F37</f>
        <v>0</v>
      </c>
      <c r="BT98" s="82" t="s">
        <v>81</v>
      </c>
      <c r="BV98" s="82" t="s">
        <v>75</v>
      </c>
      <c r="BW98" s="82" t="s">
        <v>92</v>
      </c>
      <c r="BX98" s="82" t="s">
        <v>4</v>
      </c>
      <c r="CL98" s="82" t="s">
        <v>1</v>
      </c>
      <c r="CM98" s="82" t="s">
        <v>83</v>
      </c>
    </row>
    <row r="99" spans="1:91" s="6" customFormat="1" ht="16.5" customHeight="1">
      <c r="A99" s="73" t="s">
        <v>77</v>
      </c>
      <c r="B99" s="74"/>
      <c r="C99" s="75"/>
      <c r="D99" s="206" t="s">
        <v>93</v>
      </c>
      <c r="E99" s="206"/>
      <c r="F99" s="206"/>
      <c r="G99" s="206"/>
      <c r="H99" s="206"/>
      <c r="I99" s="76"/>
      <c r="J99" s="206" t="s">
        <v>94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4">
        <f>'05 - Prvky interaktivity ...'!J30</f>
        <v>0</v>
      </c>
      <c r="AH99" s="205"/>
      <c r="AI99" s="205"/>
      <c r="AJ99" s="205"/>
      <c r="AK99" s="205"/>
      <c r="AL99" s="205"/>
      <c r="AM99" s="205"/>
      <c r="AN99" s="204">
        <f>SUM(AG99,AT99)</f>
        <v>0</v>
      </c>
      <c r="AO99" s="205"/>
      <c r="AP99" s="205"/>
      <c r="AQ99" s="77" t="s">
        <v>80</v>
      </c>
      <c r="AR99" s="74"/>
      <c r="AS99" s="78">
        <v>0</v>
      </c>
      <c r="AT99" s="79">
        <f>ROUND(SUM(AV99:AW99),2)</f>
        <v>0</v>
      </c>
      <c r="AU99" s="80">
        <f>'05 - Prvky interaktivity ...'!P117</f>
        <v>0</v>
      </c>
      <c r="AV99" s="79">
        <f>'05 - Prvky interaktivity ...'!J33</f>
        <v>0</v>
      </c>
      <c r="AW99" s="79">
        <f>'05 - Prvky interaktivity ...'!J34</f>
        <v>0</v>
      </c>
      <c r="AX99" s="79">
        <f>'05 - Prvky interaktivity ...'!J35</f>
        <v>0</v>
      </c>
      <c r="AY99" s="79">
        <f>'05 - Prvky interaktivity ...'!J36</f>
        <v>0</v>
      </c>
      <c r="AZ99" s="79">
        <f>'05 - Prvky interaktivity ...'!F33</f>
        <v>0</v>
      </c>
      <c r="BA99" s="79">
        <f>'05 - Prvky interaktivity ...'!F34</f>
        <v>0</v>
      </c>
      <c r="BB99" s="79">
        <f>'05 - Prvky interaktivity ...'!F35</f>
        <v>0</v>
      </c>
      <c r="BC99" s="79">
        <f>'05 - Prvky interaktivity ...'!F36</f>
        <v>0</v>
      </c>
      <c r="BD99" s="81">
        <f>'05 - Prvky interaktivity ...'!F37</f>
        <v>0</v>
      </c>
      <c r="BT99" s="82" t="s">
        <v>81</v>
      </c>
      <c r="BV99" s="82" t="s">
        <v>75</v>
      </c>
      <c r="BW99" s="82" t="s">
        <v>95</v>
      </c>
      <c r="BX99" s="82" t="s">
        <v>4</v>
      </c>
      <c r="CL99" s="82" t="s">
        <v>1</v>
      </c>
      <c r="CM99" s="82" t="s">
        <v>83</v>
      </c>
    </row>
    <row r="100" spans="1:91" s="6" customFormat="1" ht="16.5" customHeight="1">
      <c r="A100" s="73" t="s">
        <v>77</v>
      </c>
      <c r="B100" s="74"/>
      <c r="C100" s="75"/>
      <c r="D100" s="206" t="s">
        <v>96</v>
      </c>
      <c r="E100" s="206"/>
      <c r="F100" s="206"/>
      <c r="G100" s="206"/>
      <c r="H100" s="206"/>
      <c r="I100" s="76"/>
      <c r="J100" s="206" t="s">
        <v>97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4">
        <f>'06 - Terénní úpravy '!J30</f>
        <v>0</v>
      </c>
      <c r="AH100" s="205"/>
      <c r="AI100" s="205"/>
      <c r="AJ100" s="205"/>
      <c r="AK100" s="205"/>
      <c r="AL100" s="205"/>
      <c r="AM100" s="205"/>
      <c r="AN100" s="204">
        <f>SUM(AG100,AT100)</f>
        <v>0</v>
      </c>
      <c r="AO100" s="205"/>
      <c r="AP100" s="205"/>
      <c r="AQ100" s="77" t="s">
        <v>80</v>
      </c>
      <c r="AR100" s="74"/>
      <c r="AS100" s="83">
        <v>0</v>
      </c>
      <c r="AT100" s="84">
        <f>ROUND(SUM(AV100:AW100),2)</f>
        <v>0</v>
      </c>
      <c r="AU100" s="85">
        <f>'06 - Terénní úpravy '!P118</f>
        <v>0</v>
      </c>
      <c r="AV100" s="84">
        <f>'06 - Terénní úpravy '!J33</f>
        <v>0</v>
      </c>
      <c r="AW100" s="84">
        <f>'06 - Terénní úpravy '!J34</f>
        <v>0</v>
      </c>
      <c r="AX100" s="84">
        <f>'06 - Terénní úpravy '!J35</f>
        <v>0</v>
      </c>
      <c r="AY100" s="84">
        <f>'06 - Terénní úpravy '!J36</f>
        <v>0</v>
      </c>
      <c r="AZ100" s="84">
        <f>'06 - Terénní úpravy '!F33</f>
        <v>0</v>
      </c>
      <c r="BA100" s="84">
        <f>'06 - Terénní úpravy '!F34</f>
        <v>0</v>
      </c>
      <c r="BB100" s="84">
        <f>'06 - Terénní úpravy '!F35</f>
        <v>0</v>
      </c>
      <c r="BC100" s="84">
        <f>'06 - Terénní úpravy '!F36</f>
        <v>0</v>
      </c>
      <c r="BD100" s="86">
        <f>'06 - Terénní úpravy '!F37</f>
        <v>0</v>
      </c>
      <c r="BT100" s="82" t="s">
        <v>81</v>
      </c>
      <c r="BV100" s="82" t="s">
        <v>75</v>
      </c>
      <c r="BW100" s="82" t="s">
        <v>98</v>
      </c>
      <c r="BX100" s="82" t="s">
        <v>4</v>
      </c>
      <c r="CL100" s="82" t="s">
        <v>1</v>
      </c>
      <c r="CM100" s="82" t="s">
        <v>83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Sanace obvodového zdiva'!C2" display="/" xr:uid="{00000000-0004-0000-0000-000000000000}"/>
    <hyperlink ref="A96" location="'02 - Nové konstrukce - ra...'!C2" display="/" xr:uid="{00000000-0004-0000-0000-000001000000}"/>
    <hyperlink ref="A97" location="'03 - Odvodnění objektu'!C2" display="/" xr:uid="{00000000-0004-0000-0000-000002000000}"/>
    <hyperlink ref="A98" location="'04 - Elektro'!C2" display="/" xr:uid="{00000000-0004-0000-0000-000003000000}"/>
    <hyperlink ref="A99" location="'05 - Prvky interaktivity ...'!C2" display="/" xr:uid="{00000000-0004-0000-0000-000004000000}"/>
    <hyperlink ref="A100" location="'06 - Terénní úpravy 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1"/>
  <sheetViews>
    <sheetView showGridLines="0" topLeftCell="A40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101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ROUND(J134,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ROUND((SUM(BE134:BE440)),  2)</f>
        <v>0</v>
      </c>
      <c r="I33" s="91">
        <v>0.21</v>
      </c>
      <c r="J33" s="90">
        <f>ROUND(((SUM(BE134:BE440))*I33),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ROUND((SUM(BF134:BF440)),  2)</f>
        <v>0</v>
      </c>
      <c r="I34" s="91">
        <v>0.15</v>
      </c>
      <c r="J34" s="90">
        <f>ROUND(((SUM(BF134:BF440))*I34),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ROUND((SUM(BG134:BG440)),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ROUND((SUM(BH134:BH440)),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ROUND((SUM(BI134:BI440)),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>01 - Sanace obvodového zdiva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J134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107</v>
      </c>
      <c r="E97" s="105"/>
      <c r="F97" s="105"/>
      <c r="G97" s="105"/>
      <c r="H97" s="105"/>
      <c r="I97" s="105"/>
      <c r="J97" s="106">
        <f>J135</f>
        <v>0</v>
      </c>
      <c r="L97" s="103"/>
    </row>
    <row r="98" spans="2:12" s="9" customFormat="1" ht="19.899999999999999" customHeight="1">
      <c r="B98" s="107"/>
      <c r="D98" s="108" t="s">
        <v>108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12" s="9" customFormat="1" ht="19.899999999999999" customHeight="1">
      <c r="B99" s="107"/>
      <c r="D99" s="108" t="s">
        <v>109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9" customFormat="1" ht="19.899999999999999" customHeight="1">
      <c r="B100" s="107"/>
      <c r="D100" s="108" t="s">
        <v>110</v>
      </c>
      <c r="E100" s="109"/>
      <c r="F100" s="109"/>
      <c r="G100" s="109"/>
      <c r="H100" s="109"/>
      <c r="I100" s="109"/>
      <c r="J100" s="110">
        <f>J178</f>
        <v>0</v>
      </c>
      <c r="L100" s="107"/>
    </row>
    <row r="101" spans="2:12" s="9" customFormat="1" ht="19.899999999999999" customHeight="1">
      <c r="B101" s="107"/>
      <c r="D101" s="108" t="s">
        <v>111</v>
      </c>
      <c r="E101" s="109"/>
      <c r="F101" s="109"/>
      <c r="G101" s="109"/>
      <c r="H101" s="109"/>
      <c r="I101" s="109"/>
      <c r="J101" s="110">
        <f>J253</f>
        <v>0</v>
      </c>
      <c r="L101" s="107"/>
    </row>
    <row r="102" spans="2:12" s="9" customFormat="1" ht="19.899999999999999" customHeight="1">
      <c r="B102" s="107"/>
      <c r="D102" s="108" t="s">
        <v>112</v>
      </c>
      <c r="E102" s="109"/>
      <c r="F102" s="109"/>
      <c r="G102" s="109"/>
      <c r="H102" s="109"/>
      <c r="I102" s="109"/>
      <c r="J102" s="110">
        <f>J270</f>
        <v>0</v>
      </c>
      <c r="L102" s="107"/>
    </row>
    <row r="103" spans="2:12" s="8" customFormat="1" ht="24.95" customHeight="1">
      <c r="B103" s="103"/>
      <c r="D103" s="104" t="s">
        <v>113</v>
      </c>
      <c r="E103" s="105"/>
      <c r="F103" s="105"/>
      <c r="G103" s="105"/>
      <c r="H103" s="105"/>
      <c r="I103" s="105"/>
      <c r="J103" s="106">
        <f>J272</f>
        <v>0</v>
      </c>
      <c r="L103" s="103"/>
    </row>
    <row r="104" spans="2:12" s="9" customFormat="1" ht="19.899999999999999" customHeight="1">
      <c r="B104" s="107"/>
      <c r="D104" s="108" t="s">
        <v>114</v>
      </c>
      <c r="E104" s="109"/>
      <c r="F104" s="109"/>
      <c r="G104" s="109"/>
      <c r="H104" s="109"/>
      <c r="I104" s="109"/>
      <c r="J104" s="110">
        <f>J273</f>
        <v>0</v>
      </c>
      <c r="L104" s="107"/>
    </row>
    <row r="105" spans="2:12" s="9" customFormat="1" ht="19.899999999999999" customHeight="1">
      <c r="B105" s="107"/>
      <c r="D105" s="108" t="s">
        <v>115</v>
      </c>
      <c r="E105" s="109"/>
      <c r="F105" s="109"/>
      <c r="G105" s="109"/>
      <c r="H105" s="109"/>
      <c r="I105" s="109"/>
      <c r="J105" s="110">
        <f>J282</f>
        <v>0</v>
      </c>
      <c r="L105" s="107"/>
    </row>
    <row r="106" spans="2:12" s="8" customFormat="1" ht="24.95" customHeight="1">
      <c r="B106" s="103"/>
      <c r="D106" s="104" t="s">
        <v>116</v>
      </c>
      <c r="E106" s="105"/>
      <c r="F106" s="105"/>
      <c r="G106" s="105"/>
      <c r="H106" s="105"/>
      <c r="I106" s="105"/>
      <c r="J106" s="106">
        <f>J288</f>
        <v>0</v>
      </c>
      <c r="L106" s="103"/>
    </row>
    <row r="107" spans="2:12" s="9" customFormat="1" ht="19.899999999999999" customHeight="1">
      <c r="B107" s="107"/>
      <c r="D107" s="108" t="s">
        <v>117</v>
      </c>
      <c r="E107" s="109"/>
      <c r="F107" s="109"/>
      <c r="G107" s="109"/>
      <c r="H107" s="109"/>
      <c r="I107" s="109"/>
      <c r="J107" s="110">
        <f>J289</f>
        <v>0</v>
      </c>
      <c r="L107" s="107"/>
    </row>
    <row r="108" spans="2:12" s="8" customFormat="1" ht="24.95" customHeight="1">
      <c r="B108" s="103"/>
      <c r="D108" s="104" t="s">
        <v>118</v>
      </c>
      <c r="E108" s="105"/>
      <c r="F108" s="105"/>
      <c r="G108" s="105"/>
      <c r="H108" s="105"/>
      <c r="I108" s="105"/>
      <c r="J108" s="106">
        <f>J420</f>
        <v>0</v>
      </c>
      <c r="L108" s="103"/>
    </row>
    <row r="109" spans="2:12" s="9" customFormat="1" ht="19.899999999999999" customHeight="1">
      <c r="B109" s="107"/>
      <c r="D109" s="108" t="s">
        <v>119</v>
      </c>
      <c r="E109" s="109"/>
      <c r="F109" s="109"/>
      <c r="G109" s="109"/>
      <c r="H109" s="109"/>
      <c r="I109" s="109"/>
      <c r="J109" s="110">
        <f>J425</f>
        <v>0</v>
      </c>
      <c r="L109" s="107"/>
    </row>
    <row r="110" spans="2:12" s="9" customFormat="1" ht="19.899999999999999" customHeight="1">
      <c r="B110" s="107"/>
      <c r="D110" s="108" t="s">
        <v>120</v>
      </c>
      <c r="E110" s="109"/>
      <c r="F110" s="109"/>
      <c r="G110" s="109"/>
      <c r="H110" s="109"/>
      <c r="I110" s="109"/>
      <c r="J110" s="110">
        <f>J427</f>
        <v>0</v>
      </c>
      <c r="L110" s="107"/>
    </row>
    <row r="111" spans="2:12" s="9" customFormat="1" ht="19.899999999999999" customHeight="1">
      <c r="B111" s="107"/>
      <c r="D111" s="108" t="s">
        <v>121</v>
      </c>
      <c r="E111" s="109"/>
      <c r="F111" s="109"/>
      <c r="G111" s="109"/>
      <c r="H111" s="109"/>
      <c r="I111" s="109"/>
      <c r="J111" s="110">
        <f>J429</f>
        <v>0</v>
      </c>
      <c r="L111" s="107"/>
    </row>
    <row r="112" spans="2:12" s="9" customFormat="1" ht="19.899999999999999" customHeight="1">
      <c r="B112" s="107"/>
      <c r="D112" s="108" t="s">
        <v>122</v>
      </c>
      <c r="E112" s="109"/>
      <c r="F112" s="109"/>
      <c r="G112" s="109"/>
      <c r="H112" s="109"/>
      <c r="I112" s="109"/>
      <c r="J112" s="110">
        <f>J433</f>
        <v>0</v>
      </c>
      <c r="L112" s="107"/>
    </row>
    <row r="113" spans="2:12" s="9" customFormat="1" ht="19.899999999999999" customHeight="1">
      <c r="B113" s="107"/>
      <c r="D113" s="108" t="s">
        <v>123</v>
      </c>
      <c r="E113" s="109"/>
      <c r="F113" s="109"/>
      <c r="G113" s="109"/>
      <c r="H113" s="109"/>
      <c r="I113" s="109"/>
      <c r="J113" s="110">
        <f>J437</f>
        <v>0</v>
      </c>
      <c r="L113" s="107"/>
    </row>
    <row r="114" spans="2:12" s="9" customFormat="1" ht="19.899999999999999" customHeight="1">
      <c r="B114" s="107"/>
      <c r="D114" s="108" t="s">
        <v>124</v>
      </c>
      <c r="E114" s="109"/>
      <c r="F114" s="109"/>
      <c r="G114" s="109"/>
      <c r="H114" s="109"/>
      <c r="I114" s="109"/>
      <c r="J114" s="110">
        <f>J439</f>
        <v>0</v>
      </c>
      <c r="L114" s="107"/>
    </row>
    <row r="115" spans="2:12" s="1" customFormat="1" ht="21.75" customHeight="1">
      <c r="B115" s="31"/>
      <c r="L115" s="31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1"/>
    </row>
    <row r="120" spans="2:12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1"/>
    </row>
    <row r="121" spans="2:12" s="1" customFormat="1" ht="24.95" customHeight="1">
      <c r="B121" s="31"/>
      <c r="C121" s="20" t="s">
        <v>125</v>
      </c>
      <c r="L121" s="31"/>
    </row>
    <row r="122" spans="2:12" s="1" customFormat="1" ht="6.95" customHeight="1">
      <c r="B122" s="31"/>
      <c r="L122" s="31"/>
    </row>
    <row r="123" spans="2:12" s="1" customFormat="1" ht="12" customHeight="1">
      <c r="B123" s="31"/>
      <c r="C123" s="26" t="s">
        <v>16</v>
      </c>
      <c r="L123" s="31"/>
    </row>
    <row r="124" spans="2:12" s="1" customFormat="1" ht="16.5" customHeight="1">
      <c r="B124" s="31"/>
      <c r="E124" s="224" t="str">
        <f>E7</f>
        <v>Moříčov - Lovecký zámeček</v>
      </c>
      <c r="F124" s="225"/>
      <c r="G124" s="225"/>
      <c r="H124" s="225"/>
      <c r="L124" s="31"/>
    </row>
    <row r="125" spans="2:12" s="1" customFormat="1" ht="12" customHeight="1">
      <c r="B125" s="31"/>
      <c r="C125" s="26" t="s">
        <v>100</v>
      </c>
      <c r="L125" s="31"/>
    </row>
    <row r="126" spans="2:12" s="1" customFormat="1" ht="16.5" customHeight="1">
      <c r="B126" s="31"/>
      <c r="E126" s="214" t="str">
        <f>E9</f>
        <v>01 - Sanace obvodového zdiva</v>
      </c>
      <c r="F126" s="223"/>
      <c r="G126" s="223"/>
      <c r="H126" s="223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20</v>
      </c>
      <c r="F128" s="24" t="str">
        <f>F12</f>
        <v xml:space="preserve"> </v>
      </c>
      <c r="I128" s="26" t="s">
        <v>22</v>
      </c>
      <c r="J128" s="51" t="str">
        <f>IF(J12="","",J12)</f>
        <v>29. 5. 2024</v>
      </c>
      <c r="L128" s="31"/>
    </row>
    <row r="129" spans="2:65" s="1" customFormat="1" ht="6.95" customHeight="1">
      <c r="B129" s="31"/>
      <c r="L129" s="31"/>
    </row>
    <row r="130" spans="2:65" s="1" customFormat="1" ht="15.2" customHeight="1">
      <c r="B130" s="31"/>
      <c r="C130" s="26" t="s">
        <v>24</v>
      </c>
      <c r="F130" s="24" t="str">
        <f>E15</f>
        <v xml:space="preserve"> </v>
      </c>
      <c r="I130" s="26" t="s">
        <v>29</v>
      </c>
      <c r="J130" s="29" t="str">
        <f>E21</f>
        <v xml:space="preserve"> </v>
      </c>
      <c r="L130" s="31"/>
    </row>
    <row r="131" spans="2:65" s="1" customFormat="1" ht="15.2" customHeight="1">
      <c r="B131" s="31"/>
      <c r="C131" s="26" t="s">
        <v>27</v>
      </c>
      <c r="F131" s="24" t="str">
        <f>IF(E18="","",E18)</f>
        <v>Vyplň údaj</v>
      </c>
      <c r="I131" s="26" t="s">
        <v>31</v>
      </c>
      <c r="J131" s="29" t="str">
        <f>E24</f>
        <v xml:space="preserve"> 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11"/>
      <c r="C133" s="112" t="s">
        <v>126</v>
      </c>
      <c r="D133" s="113" t="s">
        <v>58</v>
      </c>
      <c r="E133" s="113" t="s">
        <v>54</v>
      </c>
      <c r="F133" s="113" t="s">
        <v>55</v>
      </c>
      <c r="G133" s="113" t="s">
        <v>127</v>
      </c>
      <c r="H133" s="113" t="s">
        <v>128</v>
      </c>
      <c r="I133" s="113" t="s">
        <v>129</v>
      </c>
      <c r="J133" s="113" t="s">
        <v>104</v>
      </c>
      <c r="K133" s="114" t="s">
        <v>130</v>
      </c>
      <c r="L133" s="111"/>
      <c r="M133" s="58" t="s">
        <v>1</v>
      </c>
      <c r="N133" s="59" t="s">
        <v>37</v>
      </c>
      <c r="O133" s="59" t="s">
        <v>131</v>
      </c>
      <c r="P133" s="59" t="s">
        <v>132</v>
      </c>
      <c r="Q133" s="59" t="s">
        <v>133</v>
      </c>
      <c r="R133" s="59" t="s">
        <v>134</v>
      </c>
      <c r="S133" s="59" t="s">
        <v>135</v>
      </c>
      <c r="T133" s="60" t="s">
        <v>136</v>
      </c>
    </row>
    <row r="134" spans="2:65" s="1" customFormat="1" ht="22.9" customHeight="1">
      <c r="B134" s="31"/>
      <c r="C134" s="63" t="s">
        <v>137</v>
      </c>
      <c r="J134" s="115">
        <f>BK134</f>
        <v>0</v>
      </c>
      <c r="L134" s="31"/>
      <c r="M134" s="61"/>
      <c r="N134" s="52"/>
      <c r="O134" s="52"/>
      <c r="P134" s="116">
        <f>P135+P272+P288+P420</f>
        <v>0</v>
      </c>
      <c r="Q134" s="52"/>
      <c r="R134" s="116">
        <f>R135+R272+R288+R420</f>
        <v>75.661958930000011</v>
      </c>
      <c r="S134" s="52"/>
      <c r="T134" s="117">
        <f>T135+T272+T288+T420</f>
        <v>365.380201</v>
      </c>
      <c r="AT134" s="16" t="s">
        <v>72</v>
      </c>
      <c r="AU134" s="16" t="s">
        <v>106</v>
      </c>
      <c r="BK134" s="118">
        <f>BK135+BK272+BK288+BK420</f>
        <v>0</v>
      </c>
    </row>
    <row r="135" spans="2:65" s="11" customFormat="1" ht="25.9" customHeight="1">
      <c r="B135" s="119"/>
      <c r="D135" s="120" t="s">
        <v>72</v>
      </c>
      <c r="E135" s="121" t="s">
        <v>138</v>
      </c>
      <c r="F135" s="121" t="s">
        <v>139</v>
      </c>
      <c r="I135" s="122"/>
      <c r="J135" s="123">
        <f>BK135</f>
        <v>0</v>
      </c>
      <c r="L135" s="119"/>
      <c r="M135" s="124"/>
      <c r="P135" s="125">
        <f>P136+P148+P178+P253+P270</f>
        <v>0</v>
      </c>
      <c r="R135" s="125">
        <f>R136+R148+R178+R253+R270</f>
        <v>74.535828430000009</v>
      </c>
      <c r="T135" s="126">
        <f>T136+T148+T178+T253+T270</f>
        <v>365.380201</v>
      </c>
      <c r="AR135" s="120" t="s">
        <v>81</v>
      </c>
      <c r="AT135" s="127" t="s">
        <v>72</v>
      </c>
      <c r="AU135" s="127" t="s">
        <v>73</v>
      </c>
      <c r="AY135" s="120" t="s">
        <v>140</v>
      </c>
      <c r="BK135" s="128">
        <f>BK136+BK148+BK178+BK253+BK270</f>
        <v>0</v>
      </c>
    </row>
    <row r="136" spans="2:65" s="11" customFormat="1" ht="22.9" customHeight="1">
      <c r="B136" s="119"/>
      <c r="D136" s="120" t="s">
        <v>72</v>
      </c>
      <c r="E136" s="129" t="s">
        <v>141</v>
      </c>
      <c r="F136" s="129" t="s">
        <v>142</v>
      </c>
      <c r="I136" s="122"/>
      <c r="J136" s="130">
        <f>BK136</f>
        <v>0</v>
      </c>
      <c r="L136" s="119"/>
      <c r="M136" s="124"/>
      <c r="P136" s="125">
        <f>SUM(P137:P147)</f>
        <v>0</v>
      </c>
      <c r="R136" s="125">
        <f>SUM(R137:R147)</f>
        <v>0.57893640000000002</v>
      </c>
      <c r="T136" s="126">
        <f>SUM(T137:T147)</f>
        <v>0</v>
      </c>
      <c r="AR136" s="120" t="s">
        <v>81</v>
      </c>
      <c r="AT136" s="127" t="s">
        <v>72</v>
      </c>
      <c r="AU136" s="127" t="s">
        <v>81</v>
      </c>
      <c r="AY136" s="120" t="s">
        <v>140</v>
      </c>
      <c r="BK136" s="128">
        <f>SUM(BK137:BK147)</f>
        <v>0</v>
      </c>
    </row>
    <row r="137" spans="2:65" s="1" customFormat="1" ht="21.75" customHeight="1">
      <c r="B137" s="131"/>
      <c r="C137" s="132" t="s">
        <v>81</v>
      </c>
      <c r="D137" s="132" t="s">
        <v>143</v>
      </c>
      <c r="E137" s="133" t="s">
        <v>144</v>
      </c>
      <c r="F137" s="134" t="s">
        <v>145</v>
      </c>
      <c r="G137" s="135" t="s">
        <v>146</v>
      </c>
      <c r="H137" s="136">
        <v>58.835000000000001</v>
      </c>
      <c r="I137" s="137"/>
      <c r="J137" s="138">
        <f>ROUND(I137*H137,2)</f>
        <v>0</v>
      </c>
      <c r="K137" s="134" t="s">
        <v>147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9.8399999999999998E-3</v>
      </c>
      <c r="R137" s="141">
        <f>Q137*H137</f>
        <v>0.57893640000000002</v>
      </c>
      <c r="S137" s="141">
        <v>0</v>
      </c>
      <c r="T137" s="142">
        <f>S137*H137</f>
        <v>0</v>
      </c>
      <c r="AR137" s="143" t="s">
        <v>148</v>
      </c>
      <c r="AT137" s="143" t="s">
        <v>143</v>
      </c>
      <c r="AU137" s="143" t="s">
        <v>83</v>
      </c>
      <c r="AY137" s="16" t="s">
        <v>140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148</v>
      </c>
      <c r="BM137" s="143" t="s">
        <v>149</v>
      </c>
    </row>
    <row r="138" spans="2:65" s="12" customFormat="1">
      <c r="B138" s="145"/>
      <c r="D138" s="146" t="s">
        <v>150</v>
      </c>
      <c r="E138" s="147" t="s">
        <v>1</v>
      </c>
      <c r="F138" s="148" t="s">
        <v>151</v>
      </c>
      <c r="H138" s="147" t="s">
        <v>1</v>
      </c>
      <c r="I138" s="149"/>
      <c r="L138" s="145"/>
      <c r="M138" s="150"/>
      <c r="T138" s="151"/>
      <c r="AT138" s="147" t="s">
        <v>150</v>
      </c>
      <c r="AU138" s="147" t="s">
        <v>83</v>
      </c>
      <c r="AV138" s="12" t="s">
        <v>81</v>
      </c>
      <c r="AW138" s="12" t="s">
        <v>30</v>
      </c>
      <c r="AX138" s="12" t="s">
        <v>73</v>
      </c>
      <c r="AY138" s="147" t="s">
        <v>140</v>
      </c>
    </row>
    <row r="139" spans="2:65" s="13" customFormat="1">
      <c r="B139" s="152"/>
      <c r="D139" s="146" t="s">
        <v>150</v>
      </c>
      <c r="E139" s="153" t="s">
        <v>1</v>
      </c>
      <c r="F139" s="154" t="s">
        <v>152</v>
      </c>
      <c r="H139" s="155">
        <v>22</v>
      </c>
      <c r="I139" s="156"/>
      <c r="L139" s="152"/>
      <c r="M139" s="157"/>
      <c r="T139" s="158"/>
      <c r="AT139" s="153" t="s">
        <v>150</v>
      </c>
      <c r="AU139" s="153" t="s">
        <v>83</v>
      </c>
      <c r="AV139" s="13" t="s">
        <v>83</v>
      </c>
      <c r="AW139" s="13" t="s">
        <v>30</v>
      </c>
      <c r="AX139" s="13" t="s">
        <v>73</v>
      </c>
      <c r="AY139" s="153" t="s">
        <v>140</v>
      </c>
    </row>
    <row r="140" spans="2:65" s="13" customFormat="1">
      <c r="B140" s="152"/>
      <c r="D140" s="146" t="s">
        <v>150</v>
      </c>
      <c r="E140" s="153" t="s">
        <v>1</v>
      </c>
      <c r="F140" s="154" t="s">
        <v>153</v>
      </c>
      <c r="H140" s="155">
        <v>5.5</v>
      </c>
      <c r="I140" s="156"/>
      <c r="L140" s="152"/>
      <c r="M140" s="157"/>
      <c r="T140" s="158"/>
      <c r="AT140" s="153" t="s">
        <v>150</v>
      </c>
      <c r="AU140" s="153" t="s">
        <v>83</v>
      </c>
      <c r="AV140" s="13" t="s">
        <v>83</v>
      </c>
      <c r="AW140" s="13" t="s">
        <v>30</v>
      </c>
      <c r="AX140" s="13" t="s">
        <v>73</v>
      </c>
      <c r="AY140" s="153" t="s">
        <v>140</v>
      </c>
    </row>
    <row r="141" spans="2:65" s="13" customFormat="1">
      <c r="B141" s="152"/>
      <c r="D141" s="146" t="s">
        <v>150</v>
      </c>
      <c r="E141" s="153" t="s">
        <v>1</v>
      </c>
      <c r="F141" s="154" t="s">
        <v>154</v>
      </c>
      <c r="H141" s="155">
        <v>4.4550000000000001</v>
      </c>
      <c r="I141" s="156"/>
      <c r="L141" s="152"/>
      <c r="M141" s="157"/>
      <c r="T141" s="158"/>
      <c r="AT141" s="153" t="s">
        <v>150</v>
      </c>
      <c r="AU141" s="153" t="s">
        <v>83</v>
      </c>
      <c r="AV141" s="13" t="s">
        <v>83</v>
      </c>
      <c r="AW141" s="13" t="s">
        <v>30</v>
      </c>
      <c r="AX141" s="13" t="s">
        <v>73</v>
      </c>
      <c r="AY141" s="153" t="s">
        <v>140</v>
      </c>
    </row>
    <row r="142" spans="2:65" s="13" customFormat="1">
      <c r="B142" s="152"/>
      <c r="D142" s="146" t="s">
        <v>150</v>
      </c>
      <c r="E142" s="153" t="s">
        <v>1</v>
      </c>
      <c r="F142" s="154" t="s">
        <v>155</v>
      </c>
      <c r="H142" s="155">
        <v>17.600000000000001</v>
      </c>
      <c r="I142" s="156"/>
      <c r="L142" s="152"/>
      <c r="M142" s="157"/>
      <c r="T142" s="158"/>
      <c r="AT142" s="153" t="s">
        <v>150</v>
      </c>
      <c r="AU142" s="153" t="s">
        <v>83</v>
      </c>
      <c r="AV142" s="13" t="s">
        <v>83</v>
      </c>
      <c r="AW142" s="13" t="s">
        <v>30</v>
      </c>
      <c r="AX142" s="13" t="s">
        <v>73</v>
      </c>
      <c r="AY142" s="153" t="s">
        <v>140</v>
      </c>
    </row>
    <row r="143" spans="2:65" s="13" customFormat="1">
      <c r="B143" s="152"/>
      <c r="D143" s="146" t="s">
        <v>150</v>
      </c>
      <c r="E143" s="153" t="s">
        <v>1</v>
      </c>
      <c r="F143" s="154" t="s">
        <v>156</v>
      </c>
      <c r="H143" s="155">
        <v>3.52</v>
      </c>
      <c r="I143" s="156"/>
      <c r="L143" s="152"/>
      <c r="M143" s="157"/>
      <c r="T143" s="158"/>
      <c r="AT143" s="153" t="s">
        <v>150</v>
      </c>
      <c r="AU143" s="153" t="s">
        <v>83</v>
      </c>
      <c r="AV143" s="13" t="s">
        <v>83</v>
      </c>
      <c r="AW143" s="13" t="s">
        <v>30</v>
      </c>
      <c r="AX143" s="13" t="s">
        <v>73</v>
      </c>
      <c r="AY143" s="153" t="s">
        <v>140</v>
      </c>
    </row>
    <row r="144" spans="2:65" s="13" customFormat="1">
      <c r="B144" s="152"/>
      <c r="D144" s="146" t="s">
        <v>150</v>
      </c>
      <c r="E144" s="153" t="s">
        <v>1</v>
      </c>
      <c r="F144" s="154" t="s">
        <v>157</v>
      </c>
      <c r="H144" s="155">
        <v>3.96</v>
      </c>
      <c r="I144" s="156"/>
      <c r="L144" s="152"/>
      <c r="M144" s="157"/>
      <c r="T144" s="158"/>
      <c r="AT144" s="153" t="s">
        <v>150</v>
      </c>
      <c r="AU144" s="153" t="s">
        <v>83</v>
      </c>
      <c r="AV144" s="13" t="s">
        <v>83</v>
      </c>
      <c r="AW144" s="13" t="s">
        <v>30</v>
      </c>
      <c r="AX144" s="13" t="s">
        <v>73</v>
      </c>
      <c r="AY144" s="153" t="s">
        <v>140</v>
      </c>
    </row>
    <row r="145" spans="2:65" s="13" customFormat="1">
      <c r="B145" s="152"/>
      <c r="D145" s="146" t="s">
        <v>150</v>
      </c>
      <c r="E145" s="153" t="s">
        <v>1</v>
      </c>
      <c r="F145" s="154" t="s">
        <v>158</v>
      </c>
      <c r="H145" s="155">
        <v>1.8</v>
      </c>
      <c r="I145" s="156"/>
      <c r="L145" s="152"/>
      <c r="M145" s="157"/>
      <c r="T145" s="158"/>
      <c r="AT145" s="153" t="s">
        <v>150</v>
      </c>
      <c r="AU145" s="153" t="s">
        <v>83</v>
      </c>
      <c r="AV145" s="13" t="s">
        <v>83</v>
      </c>
      <c r="AW145" s="13" t="s">
        <v>30</v>
      </c>
      <c r="AX145" s="13" t="s">
        <v>73</v>
      </c>
      <c r="AY145" s="153" t="s">
        <v>140</v>
      </c>
    </row>
    <row r="146" spans="2:65" s="14" customFormat="1">
      <c r="B146" s="159"/>
      <c r="D146" s="146" t="s">
        <v>150</v>
      </c>
      <c r="E146" s="160" t="s">
        <v>1</v>
      </c>
      <c r="F146" s="161" t="s">
        <v>159</v>
      </c>
      <c r="H146" s="162">
        <v>58.835000000000001</v>
      </c>
      <c r="I146" s="163"/>
      <c r="L146" s="159"/>
      <c r="M146" s="164"/>
      <c r="T146" s="165"/>
      <c r="AT146" s="160" t="s">
        <v>150</v>
      </c>
      <c r="AU146" s="160" t="s">
        <v>83</v>
      </c>
      <c r="AV146" s="14" t="s">
        <v>148</v>
      </c>
      <c r="AW146" s="14" t="s">
        <v>30</v>
      </c>
      <c r="AX146" s="14" t="s">
        <v>81</v>
      </c>
      <c r="AY146" s="160" t="s">
        <v>140</v>
      </c>
    </row>
    <row r="147" spans="2:65" s="1" customFormat="1" ht="24.2" customHeight="1">
      <c r="B147" s="131"/>
      <c r="C147" s="132" t="s">
        <v>83</v>
      </c>
      <c r="D147" s="132" t="s">
        <v>143</v>
      </c>
      <c r="E147" s="133" t="s">
        <v>160</v>
      </c>
      <c r="F147" s="134" t="s">
        <v>161</v>
      </c>
      <c r="G147" s="135" t="s">
        <v>146</v>
      </c>
      <c r="H147" s="136">
        <v>58.835000000000001</v>
      </c>
      <c r="I147" s="137"/>
      <c r="J147" s="138">
        <f>ROUND(I147*H147,2)</f>
        <v>0</v>
      </c>
      <c r="K147" s="134" t="s">
        <v>147</v>
      </c>
      <c r="L147" s="31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148</v>
      </c>
      <c r="AT147" s="143" t="s">
        <v>143</v>
      </c>
      <c r="AU147" s="143" t="s">
        <v>83</v>
      </c>
      <c r="AY147" s="16" t="s">
        <v>140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148</v>
      </c>
      <c r="BM147" s="143" t="s">
        <v>162</v>
      </c>
    </row>
    <row r="148" spans="2:65" s="11" customFormat="1" ht="22.9" customHeight="1">
      <c r="B148" s="119"/>
      <c r="D148" s="120" t="s">
        <v>72</v>
      </c>
      <c r="E148" s="129" t="s">
        <v>163</v>
      </c>
      <c r="F148" s="129" t="s">
        <v>164</v>
      </c>
      <c r="I148" s="122"/>
      <c r="J148" s="130">
        <f>BK148</f>
        <v>0</v>
      </c>
      <c r="L148" s="119"/>
      <c r="M148" s="124"/>
      <c r="P148" s="125">
        <f>SUM(P149:P177)</f>
        <v>0</v>
      </c>
      <c r="R148" s="125">
        <f>SUM(R149:R177)</f>
        <v>0</v>
      </c>
      <c r="T148" s="126">
        <f>SUM(T149:T177)</f>
        <v>0</v>
      </c>
      <c r="AR148" s="120" t="s">
        <v>81</v>
      </c>
      <c r="AT148" s="127" t="s">
        <v>72</v>
      </c>
      <c r="AU148" s="127" t="s">
        <v>81</v>
      </c>
      <c r="AY148" s="120" t="s">
        <v>140</v>
      </c>
      <c r="BK148" s="128">
        <f>SUM(BK149:BK177)</f>
        <v>0</v>
      </c>
    </row>
    <row r="149" spans="2:65" s="1" customFormat="1" ht="21.75" customHeight="1">
      <c r="B149" s="131"/>
      <c r="C149" s="132" t="s">
        <v>141</v>
      </c>
      <c r="D149" s="132" t="s">
        <v>143</v>
      </c>
      <c r="E149" s="133" t="s">
        <v>165</v>
      </c>
      <c r="F149" s="134" t="s">
        <v>166</v>
      </c>
      <c r="G149" s="135" t="s">
        <v>146</v>
      </c>
      <c r="H149" s="136">
        <v>63.79</v>
      </c>
      <c r="I149" s="137"/>
      <c r="J149" s="138">
        <f>ROUND(I149*H149,2)</f>
        <v>0</v>
      </c>
      <c r="K149" s="134" t="s">
        <v>1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148</v>
      </c>
      <c r="AT149" s="143" t="s">
        <v>143</v>
      </c>
      <c r="AU149" s="143" t="s">
        <v>83</v>
      </c>
      <c r="AY149" s="16" t="s">
        <v>140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148</v>
      </c>
      <c r="BM149" s="143" t="s">
        <v>167</v>
      </c>
    </row>
    <row r="150" spans="2:65" s="12" customFormat="1">
      <c r="B150" s="145"/>
      <c r="D150" s="146" t="s">
        <v>150</v>
      </c>
      <c r="E150" s="147" t="s">
        <v>1</v>
      </c>
      <c r="F150" s="148" t="s">
        <v>168</v>
      </c>
      <c r="H150" s="147" t="s">
        <v>1</v>
      </c>
      <c r="I150" s="149"/>
      <c r="L150" s="145"/>
      <c r="M150" s="150"/>
      <c r="T150" s="151"/>
      <c r="AT150" s="147" t="s">
        <v>150</v>
      </c>
      <c r="AU150" s="147" t="s">
        <v>83</v>
      </c>
      <c r="AV150" s="12" t="s">
        <v>81</v>
      </c>
      <c r="AW150" s="12" t="s">
        <v>30</v>
      </c>
      <c r="AX150" s="12" t="s">
        <v>73</v>
      </c>
      <c r="AY150" s="147" t="s">
        <v>140</v>
      </c>
    </row>
    <row r="151" spans="2:65" s="12" customFormat="1">
      <c r="B151" s="145"/>
      <c r="D151" s="146" t="s">
        <v>150</v>
      </c>
      <c r="E151" s="147" t="s">
        <v>1</v>
      </c>
      <c r="F151" s="148" t="s">
        <v>169</v>
      </c>
      <c r="H151" s="147" t="s">
        <v>1</v>
      </c>
      <c r="I151" s="149"/>
      <c r="L151" s="145"/>
      <c r="M151" s="150"/>
      <c r="T151" s="151"/>
      <c r="AT151" s="147" t="s">
        <v>150</v>
      </c>
      <c r="AU151" s="147" t="s">
        <v>83</v>
      </c>
      <c r="AV151" s="12" t="s">
        <v>81</v>
      </c>
      <c r="AW151" s="12" t="s">
        <v>30</v>
      </c>
      <c r="AX151" s="12" t="s">
        <v>73</v>
      </c>
      <c r="AY151" s="147" t="s">
        <v>140</v>
      </c>
    </row>
    <row r="152" spans="2:65" s="13" customFormat="1">
      <c r="B152" s="152"/>
      <c r="D152" s="146" t="s">
        <v>150</v>
      </c>
      <c r="E152" s="153" t="s">
        <v>1</v>
      </c>
      <c r="F152" s="154" t="s">
        <v>170</v>
      </c>
      <c r="H152" s="155">
        <v>2.2999999999999998</v>
      </c>
      <c r="I152" s="156"/>
      <c r="L152" s="152"/>
      <c r="M152" s="157"/>
      <c r="T152" s="158"/>
      <c r="AT152" s="153" t="s">
        <v>150</v>
      </c>
      <c r="AU152" s="153" t="s">
        <v>83</v>
      </c>
      <c r="AV152" s="13" t="s">
        <v>83</v>
      </c>
      <c r="AW152" s="13" t="s">
        <v>30</v>
      </c>
      <c r="AX152" s="13" t="s">
        <v>73</v>
      </c>
      <c r="AY152" s="153" t="s">
        <v>140</v>
      </c>
    </row>
    <row r="153" spans="2:65" s="13" customFormat="1">
      <c r="B153" s="152"/>
      <c r="D153" s="146" t="s">
        <v>150</v>
      </c>
      <c r="E153" s="153" t="s">
        <v>1</v>
      </c>
      <c r="F153" s="154" t="s">
        <v>171</v>
      </c>
      <c r="H153" s="155">
        <v>2.5</v>
      </c>
      <c r="I153" s="156"/>
      <c r="L153" s="152"/>
      <c r="M153" s="157"/>
      <c r="T153" s="158"/>
      <c r="AT153" s="153" t="s">
        <v>150</v>
      </c>
      <c r="AU153" s="153" t="s">
        <v>83</v>
      </c>
      <c r="AV153" s="13" t="s">
        <v>83</v>
      </c>
      <c r="AW153" s="13" t="s">
        <v>30</v>
      </c>
      <c r="AX153" s="13" t="s">
        <v>73</v>
      </c>
      <c r="AY153" s="153" t="s">
        <v>140</v>
      </c>
    </row>
    <row r="154" spans="2:65" s="12" customFormat="1">
      <c r="B154" s="145"/>
      <c r="D154" s="146" t="s">
        <v>150</v>
      </c>
      <c r="E154" s="147" t="s">
        <v>1</v>
      </c>
      <c r="F154" s="148" t="s">
        <v>172</v>
      </c>
      <c r="H154" s="147" t="s">
        <v>1</v>
      </c>
      <c r="I154" s="149"/>
      <c r="L154" s="145"/>
      <c r="M154" s="150"/>
      <c r="T154" s="151"/>
      <c r="AT154" s="147" t="s">
        <v>150</v>
      </c>
      <c r="AU154" s="147" t="s">
        <v>83</v>
      </c>
      <c r="AV154" s="12" t="s">
        <v>81</v>
      </c>
      <c r="AW154" s="12" t="s">
        <v>30</v>
      </c>
      <c r="AX154" s="12" t="s">
        <v>73</v>
      </c>
      <c r="AY154" s="147" t="s">
        <v>140</v>
      </c>
    </row>
    <row r="155" spans="2:65" s="13" customFormat="1">
      <c r="B155" s="152"/>
      <c r="D155" s="146" t="s">
        <v>150</v>
      </c>
      <c r="E155" s="153" t="s">
        <v>1</v>
      </c>
      <c r="F155" s="154" t="s">
        <v>173</v>
      </c>
      <c r="H155" s="155">
        <v>3</v>
      </c>
      <c r="I155" s="156"/>
      <c r="L155" s="152"/>
      <c r="M155" s="157"/>
      <c r="T155" s="158"/>
      <c r="AT155" s="153" t="s">
        <v>150</v>
      </c>
      <c r="AU155" s="153" t="s">
        <v>83</v>
      </c>
      <c r="AV155" s="13" t="s">
        <v>83</v>
      </c>
      <c r="AW155" s="13" t="s">
        <v>30</v>
      </c>
      <c r="AX155" s="13" t="s">
        <v>73</v>
      </c>
      <c r="AY155" s="153" t="s">
        <v>140</v>
      </c>
    </row>
    <row r="156" spans="2:65" s="13" customFormat="1">
      <c r="B156" s="152"/>
      <c r="D156" s="146" t="s">
        <v>150</v>
      </c>
      <c r="E156" s="153" t="s">
        <v>1</v>
      </c>
      <c r="F156" s="154" t="s">
        <v>174</v>
      </c>
      <c r="H156" s="155">
        <v>4.0999999999999996</v>
      </c>
      <c r="I156" s="156"/>
      <c r="L156" s="152"/>
      <c r="M156" s="157"/>
      <c r="T156" s="158"/>
      <c r="AT156" s="153" t="s">
        <v>150</v>
      </c>
      <c r="AU156" s="153" t="s">
        <v>83</v>
      </c>
      <c r="AV156" s="13" t="s">
        <v>83</v>
      </c>
      <c r="AW156" s="13" t="s">
        <v>30</v>
      </c>
      <c r="AX156" s="13" t="s">
        <v>73</v>
      </c>
      <c r="AY156" s="153" t="s">
        <v>140</v>
      </c>
    </row>
    <row r="157" spans="2:65" s="12" customFormat="1">
      <c r="B157" s="145"/>
      <c r="D157" s="146" t="s">
        <v>150</v>
      </c>
      <c r="E157" s="147" t="s">
        <v>1</v>
      </c>
      <c r="F157" s="148" t="s">
        <v>175</v>
      </c>
      <c r="H157" s="147" t="s">
        <v>1</v>
      </c>
      <c r="I157" s="149"/>
      <c r="L157" s="145"/>
      <c r="M157" s="150"/>
      <c r="T157" s="151"/>
      <c r="AT157" s="147" t="s">
        <v>150</v>
      </c>
      <c r="AU157" s="147" t="s">
        <v>83</v>
      </c>
      <c r="AV157" s="12" t="s">
        <v>81</v>
      </c>
      <c r="AW157" s="12" t="s">
        <v>30</v>
      </c>
      <c r="AX157" s="12" t="s">
        <v>73</v>
      </c>
      <c r="AY157" s="147" t="s">
        <v>140</v>
      </c>
    </row>
    <row r="158" spans="2:65" s="13" customFormat="1">
      <c r="B158" s="152"/>
      <c r="D158" s="146" t="s">
        <v>150</v>
      </c>
      <c r="E158" s="153" t="s">
        <v>1</v>
      </c>
      <c r="F158" s="154" t="s">
        <v>176</v>
      </c>
      <c r="H158" s="155">
        <v>5.23</v>
      </c>
      <c r="I158" s="156"/>
      <c r="L158" s="152"/>
      <c r="M158" s="157"/>
      <c r="T158" s="158"/>
      <c r="AT158" s="153" t="s">
        <v>150</v>
      </c>
      <c r="AU158" s="153" t="s">
        <v>83</v>
      </c>
      <c r="AV158" s="13" t="s">
        <v>83</v>
      </c>
      <c r="AW158" s="13" t="s">
        <v>30</v>
      </c>
      <c r="AX158" s="13" t="s">
        <v>73</v>
      </c>
      <c r="AY158" s="153" t="s">
        <v>140</v>
      </c>
    </row>
    <row r="159" spans="2:65" s="12" customFormat="1">
      <c r="B159" s="145"/>
      <c r="D159" s="146" t="s">
        <v>150</v>
      </c>
      <c r="E159" s="147" t="s">
        <v>1</v>
      </c>
      <c r="F159" s="148" t="s">
        <v>177</v>
      </c>
      <c r="H159" s="147" t="s">
        <v>1</v>
      </c>
      <c r="I159" s="149"/>
      <c r="L159" s="145"/>
      <c r="M159" s="150"/>
      <c r="T159" s="151"/>
      <c r="AT159" s="147" t="s">
        <v>150</v>
      </c>
      <c r="AU159" s="147" t="s">
        <v>83</v>
      </c>
      <c r="AV159" s="12" t="s">
        <v>81</v>
      </c>
      <c r="AW159" s="12" t="s">
        <v>30</v>
      </c>
      <c r="AX159" s="12" t="s">
        <v>73</v>
      </c>
      <c r="AY159" s="147" t="s">
        <v>140</v>
      </c>
    </row>
    <row r="160" spans="2:65" s="13" customFormat="1">
      <c r="B160" s="152"/>
      <c r="D160" s="146" t="s">
        <v>150</v>
      </c>
      <c r="E160" s="153" t="s">
        <v>1</v>
      </c>
      <c r="F160" s="154" t="s">
        <v>178</v>
      </c>
      <c r="H160" s="155">
        <v>4.4000000000000004</v>
      </c>
      <c r="I160" s="156"/>
      <c r="L160" s="152"/>
      <c r="M160" s="157"/>
      <c r="T160" s="158"/>
      <c r="AT160" s="153" t="s">
        <v>150</v>
      </c>
      <c r="AU160" s="153" t="s">
        <v>83</v>
      </c>
      <c r="AV160" s="13" t="s">
        <v>83</v>
      </c>
      <c r="AW160" s="13" t="s">
        <v>30</v>
      </c>
      <c r="AX160" s="13" t="s">
        <v>73</v>
      </c>
      <c r="AY160" s="153" t="s">
        <v>140</v>
      </c>
    </row>
    <row r="161" spans="2:51" s="13" customFormat="1">
      <c r="B161" s="152"/>
      <c r="D161" s="146" t="s">
        <v>150</v>
      </c>
      <c r="E161" s="153" t="s">
        <v>1</v>
      </c>
      <c r="F161" s="154" t="s">
        <v>179</v>
      </c>
      <c r="H161" s="155">
        <v>3.85</v>
      </c>
      <c r="I161" s="156"/>
      <c r="L161" s="152"/>
      <c r="M161" s="157"/>
      <c r="T161" s="158"/>
      <c r="AT161" s="153" t="s">
        <v>150</v>
      </c>
      <c r="AU161" s="153" t="s">
        <v>83</v>
      </c>
      <c r="AV161" s="13" t="s">
        <v>83</v>
      </c>
      <c r="AW161" s="13" t="s">
        <v>30</v>
      </c>
      <c r="AX161" s="13" t="s">
        <v>73</v>
      </c>
      <c r="AY161" s="153" t="s">
        <v>140</v>
      </c>
    </row>
    <row r="162" spans="2:51" s="12" customFormat="1">
      <c r="B162" s="145"/>
      <c r="D162" s="146" t="s">
        <v>150</v>
      </c>
      <c r="E162" s="147" t="s">
        <v>1</v>
      </c>
      <c r="F162" s="148" t="s">
        <v>180</v>
      </c>
      <c r="H162" s="147" t="s">
        <v>1</v>
      </c>
      <c r="I162" s="149"/>
      <c r="L162" s="145"/>
      <c r="M162" s="150"/>
      <c r="T162" s="151"/>
      <c r="AT162" s="147" t="s">
        <v>150</v>
      </c>
      <c r="AU162" s="147" t="s">
        <v>83</v>
      </c>
      <c r="AV162" s="12" t="s">
        <v>81</v>
      </c>
      <c r="AW162" s="12" t="s">
        <v>30</v>
      </c>
      <c r="AX162" s="12" t="s">
        <v>73</v>
      </c>
      <c r="AY162" s="147" t="s">
        <v>140</v>
      </c>
    </row>
    <row r="163" spans="2:51" s="13" customFormat="1">
      <c r="B163" s="152"/>
      <c r="D163" s="146" t="s">
        <v>150</v>
      </c>
      <c r="E163" s="153" t="s">
        <v>1</v>
      </c>
      <c r="F163" s="154" t="s">
        <v>181</v>
      </c>
      <c r="H163" s="155">
        <v>7.37</v>
      </c>
      <c r="I163" s="156"/>
      <c r="L163" s="152"/>
      <c r="M163" s="157"/>
      <c r="T163" s="158"/>
      <c r="AT163" s="153" t="s">
        <v>150</v>
      </c>
      <c r="AU163" s="153" t="s">
        <v>83</v>
      </c>
      <c r="AV163" s="13" t="s">
        <v>83</v>
      </c>
      <c r="AW163" s="13" t="s">
        <v>30</v>
      </c>
      <c r="AX163" s="13" t="s">
        <v>73</v>
      </c>
      <c r="AY163" s="153" t="s">
        <v>140</v>
      </c>
    </row>
    <row r="164" spans="2:51" s="12" customFormat="1">
      <c r="B164" s="145"/>
      <c r="D164" s="146" t="s">
        <v>150</v>
      </c>
      <c r="E164" s="147" t="s">
        <v>1</v>
      </c>
      <c r="F164" s="148" t="s">
        <v>182</v>
      </c>
      <c r="H164" s="147" t="s">
        <v>1</v>
      </c>
      <c r="I164" s="149"/>
      <c r="L164" s="145"/>
      <c r="M164" s="150"/>
      <c r="T164" s="151"/>
      <c r="AT164" s="147" t="s">
        <v>150</v>
      </c>
      <c r="AU164" s="147" t="s">
        <v>83</v>
      </c>
      <c r="AV164" s="12" t="s">
        <v>81</v>
      </c>
      <c r="AW164" s="12" t="s">
        <v>30</v>
      </c>
      <c r="AX164" s="12" t="s">
        <v>73</v>
      </c>
      <c r="AY164" s="147" t="s">
        <v>140</v>
      </c>
    </row>
    <row r="165" spans="2:51" s="13" customFormat="1">
      <c r="B165" s="152"/>
      <c r="D165" s="146" t="s">
        <v>150</v>
      </c>
      <c r="E165" s="153" t="s">
        <v>1</v>
      </c>
      <c r="F165" s="154" t="s">
        <v>183</v>
      </c>
      <c r="H165" s="155">
        <v>6.6</v>
      </c>
      <c r="I165" s="156"/>
      <c r="L165" s="152"/>
      <c r="M165" s="157"/>
      <c r="T165" s="158"/>
      <c r="AT165" s="153" t="s">
        <v>150</v>
      </c>
      <c r="AU165" s="153" t="s">
        <v>83</v>
      </c>
      <c r="AV165" s="13" t="s">
        <v>83</v>
      </c>
      <c r="AW165" s="13" t="s">
        <v>30</v>
      </c>
      <c r="AX165" s="13" t="s">
        <v>73</v>
      </c>
      <c r="AY165" s="153" t="s">
        <v>140</v>
      </c>
    </row>
    <row r="166" spans="2:51" s="12" customFormat="1">
      <c r="B166" s="145"/>
      <c r="D166" s="146" t="s">
        <v>150</v>
      </c>
      <c r="E166" s="147" t="s">
        <v>1</v>
      </c>
      <c r="F166" s="148" t="s">
        <v>184</v>
      </c>
      <c r="H166" s="147" t="s">
        <v>1</v>
      </c>
      <c r="I166" s="149"/>
      <c r="L166" s="145"/>
      <c r="M166" s="150"/>
      <c r="T166" s="151"/>
      <c r="AT166" s="147" t="s">
        <v>150</v>
      </c>
      <c r="AU166" s="147" t="s">
        <v>83</v>
      </c>
      <c r="AV166" s="12" t="s">
        <v>81</v>
      </c>
      <c r="AW166" s="12" t="s">
        <v>30</v>
      </c>
      <c r="AX166" s="12" t="s">
        <v>73</v>
      </c>
      <c r="AY166" s="147" t="s">
        <v>140</v>
      </c>
    </row>
    <row r="167" spans="2:51" s="13" customFormat="1">
      <c r="B167" s="152"/>
      <c r="D167" s="146" t="s">
        <v>150</v>
      </c>
      <c r="E167" s="153" t="s">
        <v>1</v>
      </c>
      <c r="F167" s="154" t="s">
        <v>185</v>
      </c>
      <c r="H167" s="155">
        <v>2.75</v>
      </c>
      <c r="I167" s="156"/>
      <c r="L167" s="152"/>
      <c r="M167" s="157"/>
      <c r="T167" s="158"/>
      <c r="AT167" s="153" t="s">
        <v>150</v>
      </c>
      <c r="AU167" s="153" t="s">
        <v>83</v>
      </c>
      <c r="AV167" s="13" t="s">
        <v>83</v>
      </c>
      <c r="AW167" s="13" t="s">
        <v>30</v>
      </c>
      <c r="AX167" s="13" t="s">
        <v>73</v>
      </c>
      <c r="AY167" s="153" t="s">
        <v>140</v>
      </c>
    </row>
    <row r="168" spans="2:51" s="12" customFormat="1">
      <c r="B168" s="145"/>
      <c r="D168" s="146" t="s">
        <v>150</v>
      </c>
      <c r="E168" s="147" t="s">
        <v>1</v>
      </c>
      <c r="F168" s="148" t="s">
        <v>186</v>
      </c>
      <c r="H168" s="147" t="s">
        <v>1</v>
      </c>
      <c r="I168" s="149"/>
      <c r="L168" s="145"/>
      <c r="M168" s="150"/>
      <c r="T168" s="151"/>
      <c r="AT168" s="147" t="s">
        <v>150</v>
      </c>
      <c r="AU168" s="147" t="s">
        <v>83</v>
      </c>
      <c r="AV168" s="12" t="s">
        <v>81</v>
      </c>
      <c r="AW168" s="12" t="s">
        <v>30</v>
      </c>
      <c r="AX168" s="12" t="s">
        <v>73</v>
      </c>
      <c r="AY168" s="147" t="s">
        <v>140</v>
      </c>
    </row>
    <row r="169" spans="2:51" s="13" customFormat="1">
      <c r="B169" s="152"/>
      <c r="D169" s="146" t="s">
        <v>150</v>
      </c>
      <c r="E169" s="153" t="s">
        <v>1</v>
      </c>
      <c r="F169" s="154" t="s">
        <v>187</v>
      </c>
      <c r="H169" s="155">
        <v>1.65</v>
      </c>
      <c r="I169" s="156"/>
      <c r="L169" s="152"/>
      <c r="M169" s="157"/>
      <c r="T169" s="158"/>
      <c r="AT169" s="153" t="s">
        <v>150</v>
      </c>
      <c r="AU169" s="153" t="s">
        <v>83</v>
      </c>
      <c r="AV169" s="13" t="s">
        <v>83</v>
      </c>
      <c r="AW169" s="13" t="s">
        <v>30</v>
      </c>
      <c r="AX169" s="13" t="s">
        <v>73</v>
      </c>
      <c r="AY169" s="153" t="s">
        <v>140</v>
      </c>
    </row>
    <row r="170" spans="2:51" s="13" customFormat="1">
      <c r="B170" s="152"/>
      <c r="D170" s="146" t="s">
        <v>150</v>
      </c>
      <c r="E170" s="153" t="s">
        <v>1</v>
      </c>
      <c r="F170" s="154" t="s">
        <v>188</v>
      </c>
      <c r="H170" s="155">
        <v>3.41</v>
      </c>
      <c r="I170" s="156"/>
      <c r="L170" s="152"/>
      <c r="M170" s="157"/>
      <c r="T170" s="158"/>
      <c r="AT170" s="153" t="s">
        <v>150</v>
      </c>
      <c r="AU170" s="153" t="s">
        <v>83</v>
      </c>
      <c r="AV170" s="13" t="s">
        <v>83</v>
      </c>
      <c r="AW170" s="13" t="s">
        <v>30</v>
      </c>
      <c r="AX170" s="13" t="s">
        <v>73</v>
      </c>
      <c r="AY170" s="153" t="s">
        <v>140</v>
      </c>
    </row>
    <row r="171" spans="2:51" s="12" customFormat="1">
      <c r="B171" s="145"/>
      <c r="D171" s="146" t="s">
        <v>150</v>
      </c>
      <c r="E171" s="147" t="s">
        <v>1</v>
      </c>
      <c r="F171" s="148" t="s">
        <v>189</v>
      </c>
      <c r="H171" s="147" t="s">
        <v>1</v>
      </c>
      <c r="I171" s="149"/>
      <c r="L171" s="145"/>
      <c r="M171" s="150"/>
      <c r="T171" s="151"/>
      <c r="AT171" s="147" t="s">
        <v>150</v>
      </c>
      <c r="AU171" s="147" t="s">
        <v>83</v>
      </c>
      <c r="AV171" s="12" t="s">
        <v>81</v>
      </c>
      <c r="AW171" s="12" t="s">
        <v>30</v>
      </c>
      <c r="AX171" s="12" t="s">
        <v>73</v>
      </c>
      <c r="AY171" s="147" t="s">
        <v>140</v>
      </c>
    </row>
    <row r="172" spans="2:51" s="13" customFormat="1">
      <c r="B172" s="152"/>
      <c r="D172" s="146" t="s">
        <v>150</v>
      </c>
      <c r="E172" s="153" t="s">
        <v>1</v>
      </c>
      <c r="F172" s="154" t="s">
        <v>190</v>
      </c>
      <c r="H172" s="155">
        <v>8.25</v>
      </c>
      <c r="I172" s="156"/>
      <c r="L172" s="152"/>
      <c r="M172" s="157"/>
      <c r="T172" s="158"/>
      <c r="AT172" s="153" t="s">
        <v>150</v>
      </c>
      <c r="AU172" s="153" t="s">
        <v>83</v>
      </c>
      <c r="AV172" s="13" t="s">
        <v>83</v>
      </c>
      <c r="AW172" s="13" t="s">
        <v>30</v>
      </c>
      <c r="AX172" s="13" t="s">
        <v>73</v>
      </c>
      <c r="AY172" s="153" t="s">
        <v>140</v>
      </c>
    </row>
    <row r="173" spans="2:51" s="13" customFormat="1">
      <c r="B173" s="152"/>
      <c r="D173" s="146" t="s">
        <v>150</v>
      </c>
      <c r="E173" s="153" t="s">
        <v>1</v>
      </c>
      <c r="F173" s="154" t="s">
        <v>191</v>
      </c>
      <c r="H173" s="155">
        <v>2</v>
      </c>
      <c r="I173" s="156"/>
      <c r="L173" s="152"/>
      <c r="M173" s="157"/>
      <c r="T173" s="158"/>
      <c r="AT173" s="153" t="s">
        <v>150</v>
      </c>
      <c r="AU173" s="153" t="s">
        <v>83</v>
      </c>
      <c r="AV173" s="13" t="s">
        <v>83</v>
      </c>
      <c r="AW173" s="13" t="s">
        <v>30</v>
      </c>
      <c r="AX173" s="13" t="s">
        <v>73</v>
      </c>
      <c r="AY173" s="153" t="s">
        <v>140</v>
      </c>
    </row>
    <row r="174" spans="2:51" s="13" customFormat="1">
      <c r="B174" s="152"/>
      <c r="D174" s="146" t="s">
        <v>150</v>
      </c>
      <c r="E174" s="153" t="s">
        <v>1</v>
      </c>
      <c r="F174" s="154" t="s">
        <v>192</v>
      </c>
      <c r="H174" s="155">
        <v>2.2000000000000002</v>
      </c>
      <c r="I174" s="156"/>
      <c r="L174" s="152"/>
      <c r="M174" s="157"/>
      <c r="T174" s="158"/>
      <c r="AT174" s="153" t="s">
        <v>150</v>
      </c>
      <c r="AU174" s="153" t="s">
        <v>83</v>
      </c>
      <c r="AV174" s="13" t="s">
        <v>83</v>
      </c>
      <c r="AW174" s="13" t="s">
        <v>30</v>
      </c>
      <c r="AX174" s="13" t="s">
        <v>73</v>
      </c>
      <c r="AY174" s="153" t="s">
        <v>140</v>
      </c>
    </row>
    <row r="175" spans="2:51" s="13" customFormat="1">
      <c r="B175" s="152"/>
      <c r="D175" s="146" t="s">
        <v>150</v>
      </c>
      <c r="E175" s="153" t="s">
        <v>1</v>
      </c>
      <c r="F175" s="154" t="s">
        <v>193</v>
      </c>
      <c r="H175" s="155">
        <v>1.98</v>
      </c>
      <c r="I175" s="156"/>
      <c r="L175" s="152"/>
      <c r="M175" s="157"/>
      <c r="T175" s="158"/>
      <c r="AT175" s="153" t="s">
        <v>150</v>
      </c>
      <c r="AU175" s="153" t="s">
        <v>83</v>
      </c>
      <c r="AV175" s="13" t="s">
        <v>83</v>
      </c>
      <c r="AW175" s="13" t="s">
        <v>30</v>
      </c>
      <c r="AX175" s="13" t="s">
        <v>73</v>
      </c>
      <c r="AY175" s="153" t="s">
        <v>140</v>
      </c>
    </row>
    <row r="176" spans="2:51" s="13" customFormat="1">
      <c r="B176" s="152"/>
      <c r="D176" s="146" t="s">
        <v>150</v>
      </c>
      <c r="E176" s="153" t="s">
        <v>1</v>
      </c>
      <c r="F176" s="154" t="s">
        <v>194</v>
      </c>
      <c r="H176" s="155">
        <v>2.2000000000000002</v>
      </c>
      <c r="I176" s="156"/>
      <c r="L176" s="152"/>
      <c r="M176" s="157"/>
      <c r="T176" s="158"/>
      <c r="AT176" s="153" t="s">
        <v>150</v>
      </c>
      <c r="AU176" s="153" t="s">
        <v>83</v>
      </c>
      <c r="AV176" s="13" t="s">
        <v>83</v>
      </c>
      <c r="AW176" s="13" t="s">
        <v>30</v>
      </c>
      <c r="AX176" s="13" t="s">
        <v>73</v>
      </c>
      <c r="AY176" s="153" t="s">
        <v>140</v>
      </c>
    </row>
    <row r="177" spans="2:65" s="14" customFormat="1">
      <c r="B177" s="159"/>
      <c r="D177" s="146" t="s">
        <v>150</v>
      </c>
      <c r="E177" s="160" t="s">
        <v>1</v>
      </c>
      <c r="F177" s="161" t="s">
        <v>159</v>
      </c>
      <c r="H177" s="162">
        <v>63.79</v>
      </c>
      <c r="I177" s="163"/>
      <c r="L177" s="159"/>
      <c r="M177" s="164"/>
      <c r="T177" s="165"/>
      <c r="AT177" s="160" t="s">
        <v>150</v>
      </c>
      <c r="AU177" s="160" t="s">
        <v>83</v>
      </c>
      <c r="AV177" s="14" t="s">
        <v>148</v>
      </c>
      <c r="AW177" s="14" t="s">
        <v>30</v>
      </c>
      <c r="AX177" s="14" t="s">
        <v>81</v>
      </c>
      <c r="AY177" s="160" t="s">
        <v>140</v>
      </c>
    </row>
    <row r="178" spans="2:65" s="11" customFormat="1" ht="22.9" customHeight="1">
      <c r="B178" s="119"/>
      <c r="D178" s="120" t="s">
        <v>72</v>
      </c>
      <c r="E178" s="129" t="s">
        <v>195</v>
      </c>
      <c r="F178" s="129" t="s">
        <v>196</v>
      </c>
      <c r="I178" s="122"/>
      <c r="J178" s="130">
        <f>BK178</f>
        <v>0</v>
      </c>
      <c r="L178" s="119"/>
      <c r="M178" s="124"/>
      <c r="P178" s="125">
        <f>SUM(P179:P252)</f>
        <v>0</v>
      </c>
      <c r="R178" s="125">
        <f>SUM(R179:R252)</f>
        <v>73.956892030000006</v>
      </c>
      <c r="T178" s="126">
        <f>SUM(T179:T252)</f>
        <v>133.78020099999998</v>
      </c>
      <c r="AR178" s="120" t="s">
        <v>81</v>
      </c>
      <c r="AT178" s="127" t="s">
        <v>72</v>
      </c>
      <c r="AU178" s="127" t="s">
        <v>81</v>
      </c>
      <c r="AY178" s="120" t="s">
        <v>140</v>
      </c>
      <c r="BK178" s="128">
        <f>SUM(BK179:BK252)</f>
        <v>0</v>
      </c>
    </row>
    <row r="179" spans="2:65" s="1" customFormat="1" ht="37.9" customHeight="1">
      <c r="B179" s="131"/>
      <c r="C179" s="132" t="s">
        <v>148</v>
      </c>
      <c r="D179" s="132" t="s">
        <v>143</v>
      </c>
      <c r="E179" s="133" t="s">
        <v>197</v>
      </c>
      <c r="F179" s="134" t="s">
        <v>198</v>
      </c>
      <c r="G179" s="135" t="s">
        <v>146</v>
      </c>
      <c r="H179" s="136">
        <v>1112.76</v>
      </c>
      <c r="I179" s="137"/>
      <c r="J179" s="138">
        <f>ROUND(I179*H179,2)</f>
        <v>0</v>
      </c>
      <c r="K179" s="134" t="s">
        <v>147</v>
      </c>
      <c r="L179" s="31"/>
      <c r="M179" s="139" t="s">
        <v>1</v>
      </c>
      <c r="N179" s="140" t="s">
        <v>38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148</v>
      </c>
      <c r="AT179" s="143" t="s">
        <v>143</v>
      </c>
      <c r="AU179" s="143" t="s">
        <v>83</v>
      </c>
      <c r="AY179" s="16" t="s">
        <v>140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81</v>
      </c>
      <c r="BK179" s="144">
        <f>ROUND(I179*H179,2)</f>
        <v>0</v>
      </c>
      <c r="BL179" s="16" t="s">
        <v>148</v>
      </c>
      <c r="BM179" s="143" t="s">
        <v>199</v>
      </c>
    </row>
    <row r="180" spans="2:65" s="12" customFormat="1">
      <c r="B180" s="145"/>
      <c r="D180" s="146" t="s">
        <v>150</v>
      </c>
      <c r="E180" s="147" t="s">
        <v>1</v>
      </c>
      <c r="F180" s="148" t="s">
        <v>200</v>
      </c>
      <c r="H180" s="147" t="s">
        <v>1</v>
      </c>
      <c r="I180" s="149"/>
      <c r="L180" s="145"/>
      <c r="M180" s="150"/>
      <c r="T180" s="151"/>
      <c r="AT180" s="147" t="s">
        <v>150</v>
      </c>
      <c r="AU180" s="147" t="s">
        <v>83</v>
      </c>
      <c r="AV180" s="12" t="s">
        <v>81</v>
      </c>
      <c r="AW180" s="12" t="s">
        <v>30</v>
      </c>
      <c r="AX180" s="12" t="s">
        <v>73</v>
      </c>
      <c r="AY180" s="147" t="s">
        <v>140</v>
      </c>
    </row>
    <row r="181" spans="2:65" s="12" customFormat="1">
      <c r="B181" s="145"/>
      <c r="D181" s="146" t="s">
        <v>150</v>
      </c>
      <c r="E181" s="147" t="s">
        <v>1</v>
      </c>
      <c r="F181" s="148" t="s">
        <v>201</v>
      </c>
      <c r="H181" s="147" t="s">
        <v>1</v>
      </c>
      <c r="I181" s="149"/>
      <c r="L181" s="145"/>
      <c r="M181" s="150"/>
      <c r="T181" s="151"/>
      <c r="AT181" s="147" t="s">
        <v>150</v>
      </c>
      <c r="AU181" s="147" t="s">
        <v>83</v>
      </c>
      <c r="AV181" s="12" t="s">
        <v>81</v>
      </c>
      <c r="AW181" s="12" t="s">
        <v>30</v>
      </c>
      <c r="AX181" s="12" t="s">
        <v>73</v>
      </c>
      <c r="AY181" s="147" t="s">
        <v>140</v>
      </c>
    </row>
    <row r="182" spans="2:65" s="13" customFormat="1">
      <c r="B182" s="152"/>
      <c r="D182" s="146" t="s">
        <v>150</v>
      </c>
      <c r="E182" s="153" t="s">
        <v>1</v>
      </c>
      <c r="F182" s="154" t="s">
        <v>202</v>
      </c>
      <c r="H182" s="155">
        <v>511.5</v>
      </c>
      <c r="I182" s="156"/>
      <c r="L182" s="152"/>
      <c r="M182" s="157"/>
      <c r="T182" s="158"/>
      <c r="AT182" s="153" t="s">
        <v>150</v>
      </c>
      <c r="AU182" s="153" t="s">
        <v>83</v>
      </c>
      <c r="AV182" s="13" t="s">
        <v>83</v>
      </c>
      <c r="AW182" s="13" t="s">
        <v>30</v>
      </c>
      <c r="AX182" s="13" t="s">
        <v>73</v>
      </c>
      <c r="AY182" s="153" t="s">
        <v>140</v>
      </c>
    </row>
    <row r="183" spans="2:65" s="12" customFormat="1">
      <c r="B183" s="145"/>
      <c r="D183" s="146" t="s">
        <v>150</v>
      </c>
      <c r="E183" s="147" t="s">
        <v>1</v>
      </c>
      <c r="F183" s="148" t="s">
        <v>203</v>
      </c>
      <c r="H183" s="147" t="s">
        <v>1</v>
      </c>
      <c r="I183" s="149"/>
      <c r="L183" s="145"/>
      <c r="M183" s="150"/>
      <c r="T183" s="151"/>
      <c r="AT183" s="147" t="s">
        <v>150</v>
      </c>
      <c r="AU183" s="147" t="s">
        <v>83</v>
      </c>
      <c r="AV183" s="12" t="s">
        <v>81</v>
      </c>
      <c r="AW183" s="12" t="s">
        <v>30</v>
      </c>
      <c r="AX183" s="12" t="s">
        <v>73</v>
      </c>
      <c r="AY183" s="147" t="s">
        <v>140</v>
      </c>
    </row>
    <row r="184" spans="2:65" s="13" customFormat="1">
      <c r="B184" s="152"/>
      <c r="D184" s="146" t="s">
        <v>150</v>
      </c>
      <c r="E184" s="153" t="s">
        <v>1</v>
      </c>
      <c r="F184" s="154" t="s">
        <v>204</v>
      </c>
      <c r="H184" s="155">
        <v>102.3</v>
      </c>
      <c r="I184" s="156"/>
      <c r="L184" s="152"/>
      <c r="M184" s="157"/>
      <c r="T184" s="158"/>
      <c r="AT184" s="153" t="s">
        <v>150</v>
      </c>
      <c r="AU184" s="153" t="s">
        <v>83</v>
      </c>
      <c r="AV184" s="13" t="s">
        <v>83</v>
      </c>
      <c r="AW184" s="13" t="s">
        <v>30</v>
      </c>
      <c r="AX184" s="13" t="s">
        <v>73</v>
      </c>
      <c r="AY184" s="153" t="s">
        <v>140</v>
      </c>
    </row>
    <row r="185" spans="2:65" s="12" customFormat="1">
      <c r="B185" s="145"/>
      <c r="D185" s="146" t="s">
        <v>150</v>
      </c>
      <c r="E185" s="147" t="s">
        <v>1</v>
      </c>
      <c r="F185" s="148" t="s">
        <v>205</v>
      </c>
      <c r="H185" s="147" t="s">
        <v>1</v>
      </c>
      <c r="I185" s="149"/>
      <c r="L185" s="145"/>
      <c r="M185" s="150"/>
      <c r="T185" s="151"/>
      <c r="AT185" s="147" t="s">
        <v>150</v>
      </c>
      <c r="AU185" s="147" t="s">
        <v>83</v>
      </c>
      <c r="AV185" s="12" t="s">
        <v>81</v>
      </c>
      <c r="AW185" s="12" t="s">
        <v>30</v>
      </c>
      <c r="AX185" s="12" t="s">
        <v>73</v>
      </c>
      <c r="AY185" s="147" t="s">
        <v>140</v>
      </c>
    </row>
    <row r="186" spans="2:65" s="13" customFormat="1">
      <c r="B186" s="152"/>
      <c r="D186" s="146" t="s">
        <v>150</v>
      </c>
      <c r="E186" s="153" t="s">
        <v>1</v>
      </c>
      <c r="F186" s="154" t="s">
        <v>206</v>
      </c>
      <c r="H186" s="155">
        <v>415.8</v>
      </c>
      <c r="I186" s="156"/>
      <c r="L186" s="152"/>
      <c r="M186" s="157"/>
      <c r="T186" s="158"/>
      <c r="AT186" s="153" t="s">
        <v>150</v>
      </c>
      <c r="AU186" s="153" t="s">
        <v>83</v>
      </c>
      <c r="AV186" s="13" t="s">
        <v>83</v>
      </c>
      <c r="AW186" s="13" t="s">
        <v>30</v>
      </c>
      <c r="AX186" s="13" t="s">
        <v>73</v>
      </c>
      <c r="AY186" s="153" t="s">
        <v>140</v>
      </c>
    </row>
    <row r="187" spans="2:65" s="12" customFormat="1">
      <c r="B187" s="145"/>
      <c r="D187" s="146" t="s">
        <v>150</v>
      </c>
      <c r="E187" s="147" t="s">
        <v>1</v>
      </c>
      <c r="F187" s="148" t="s">
        <v>203</v>
      </c>
      <c r="H187" s="147" t="s">
        <v>1</v>
      </c>
      <c r="I187" s="149"/>
      <c r="L187" s="145"/>
      <c r="M187" s="150"/>
      <c r="T187" s="151"/>
      <c r="AT187" s="147" t="s">
        <v>150</v>
      </c>
      <c r="AU187" s="147" t="s">
        <v>83</v>
      </c>
      <c r="AV187" s="12" t="s">
        <v>81</v>
      </c>
      <c r="AW187" s="12" t="s">
        <v>30</v>
      </c>
      <c r="AX187" s="12" t="s">
        <v>73</v>
      </c>
      <c r="AY187" s="147" t="s">
        <v>140</v>
      </c>
    </row>
    <row r="188" spans="2:65" s="13" customFormat="1">
      <c r="B188" s="152"/>
      <c r="D188" s="146" t="s">
        <v>150</v>
      </c>
      <c r="E188" s="153" t="s">
        <v>1</v>
      </c>
      <c r="F188" s="154" t="s">
        <v>207</v>
      </c>
      <c r="H188" s="155">
        <v>83.16</v>
      </c>
      <c r="I188" s="156"/>
      <c r="L188" s="152"/>
      <c r="M188" s="157"/>
      <c r="T188" s="158"/>
      <c r="AT188" s="153" t="s">
        <v>150</v>
      </c>
      <c r="AU188" s="153" t="s">
        <v>83</v>
      </c>
      <c r="AV188" s="13" t="s">
        <v>83</v>
      </c>
      <c r="AW188" s="13" t="s">
        <v>30</v>
      </c>
      <c r="AX188" s="13" t="s">
        <v>73</v>
      </c>
      <c r="AY188" s="153" t="s">
        <v>140</v>
      </c>
    </row>
    <row r="189" spans="2:65" s="14" customFormat="1">
      <c r="B189" s="159"/>
      <c r="D189" s="146" t="s">
        <v>150</v>
      </c>
      <c r="E189" s="160" t="s">
        <v>1</v>
      </c>
      <c r="F189" s="161" t="s">
        <v>159</v>
      </c>
      <c r="H189" s="162">
        <v>1112.76</v>
      </c>
      <c r="I189" s="163"/>
      <c r="L189" s="159"/>
      <c r="M189" s="164"/>
      <c r="T189" s="165"/>
      <c r="AT189" s="160" t="s">
        <v>150</v>
      </c>
      <c r="AU189" s="160" t="s">
        <v>83</v>
      </c>
      <c r="AV189" s="14" t="s">
        <v>148</v>
      </c>
      <c r="AW189" s="14" t="s">
        <v>30</v>
      </c>
      <c r="AX189" s="14" t="s">
        <v>81</v>
      </c>
      <c r="AY189" s="160" t="s">
        <v>140</v>
      </c>
    </row>
    <row r="190" spans="2:65" s="1" customFormat="1" ht="33" customHeight="1">
      <c r="B190" s="131"/>
      <c r="C190" s="132" t="s">
        <v>208</v>
      </c>
      <c r="D190" s="132" t="s">
        <v>143</v>
      </c>
      <c r="E190" s="133" t="s">
        <v>209</v>
      </c>
      <c r="F190" s="134" t="s">
        <v>210</v>
      </c>
      <c r="G190" s="135" t="s">
        <v>146</v>
      </c>
      <c r="H190" s="136">
        <v>100148.4</v>
      </c>
      <c r="I190" s="137"/>
      <c r="J190" s="138">
        <f>ROUND(I190*H190,2)</f>
        <v>0</v>
      </c>
      <c r="K190" s="134" t="s">
        <v>147</v>
      </c>
      <c r="L190" s="31"/>
      <c r="M190" s="139" t="s">
        <v>1</v>
      </c>
      <c r="N190" s="140" t="s">
        <v>38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148</v>
      </c>
      <c r="AT190" s="143" t="s">
        <v>143</v>
      </c>
      <c r="AU190" s="143" t="s">
        <v>83</v>
      </c>
      <c r="AY190" s="16" t="s">
        <v>140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148</v>
      </c>
      <c r="BM190" s="143" t="s">
        <v>211</v>
      </c>
    </row>
    <row r="191" spans="2:65" s="12" customFormat="1">
      <c r="B191" s="145"/>
      <c r="D191" s="146" t="s">
        <v>150</v>
      </c>
      <c r="E191" s="147" t="s">
        <v>1</v>
      </c>
      <c r="F191" s="148" t="s">
        <v>212</v>
      </c>
      <c r="H191" s="147" t="s">
        <v>1</v>
      </c>
      <c r="I191" s="149"/>
      <c r="L191" s="145"/>
      <c r="M191" s="150"/>
      <c r="T191" s="151"/>
      <c r="AT191" s="147" t="s">
        <v>150</v>
      </c>
      <c r="AU191" s="147" t="s">
        <v>83</v>
      </c>
      <c r="AV191" s="12" t="s">
        <v>81</v>
      </c>
      <c r="AW191" s="12" t="s">
        <v>30</v>
      </c>
      <c r="AX191" s="12" t="s">
        <v>73</v>
      </c>
      <c r="AY191" s="147" t="s">
        <v>140</v>
      </c>
    </row>
    <row r="192" spans="2:65" s="13" customFormat="1">
      <c r="B192" s="152"/>
      <c r="D192" s="146" t="s">
        <v>150</v>
      </c>
      <c r="E192" s="153" t="s">
        <v>1</v>
      </c>
      <c r="F192" s="154" t="s">
        <v>213</v>
      </c>
      <c r="H192" s="155">
        <v>100148.4</v>
      </c>
      <c r="I192" s="156"/>
      <c r="L192" s="152"/>
      <c r="M192" s="157"/>
      <c r="T192" s="158"/>
      <c r="AT192" s="153" t="s">
        <v>150</v>
      </c>
      <c r="AU192" s="153" t="s">
        <v>83</v>
      </c>
      <c r="AV192" s="13" t="s">
        <v>83</v>
      </c>
      <c r="AW192" s="13" t="s">
        <v>30</v>
      </c>
      <c r="AX192" s="13" t="s">
        <v>73</v>
      </c>
      <c r="AY192" s="153" t="s">
        <v>140</v>
      </c>
    </row>
    <row r="193" spans="2:65" s="14" customFormat="1">
      <c r="B193" s="159"/>
      <c r="D193" s="146" t="s">
        <v>150</v>
      </c>
      <c r="E193" s="160" t="s">
        <v>1</v>
      </c>
      <c r="F193" s="161" t="s">
        <v>159</v>
      </c>
      <c r="H193" s="162">
        <v>100148.4</v>
      </c>
      <c r="I193" s="163"/>
      <c r="L193" s="159"/>
      <c r="M193" s="164"/>
      <c r="T193" s="165"/>
      <c r="AT193" s="160" t="s">
        <v>150</v>
      </c>
      <c r="AU193" s="160" t="s">
        <v>83</v>
      </c>
      <c r="AV193" s="14" t="s">
        <v>148</v>
      </c>
      <c r="AW193" s="14" t="s">
        <v>30</v>
      </c>
      <c r="AX193" s="14" t="s">
        <v>81</v>
      </c>
      <c r="AY193" s="160" t="s">
        <v>140</v>
      </c>
    </row>
    <row r="194" spans="2:65" s="1" customFormat="1" ht="37.9" customHeight="1">
      <c r="B194" s="131"/>
      <c r="C194" s="132" t="s">
        <v>163</v>
      </c>
      <c r="D194" s="132" t="s">
        <v>143</v>
      </c>
      <c r="E194" s="133" t="s">
        <v>214</v>
      </c>
      <c r="F194" s="134" t="s">
        <v>215</v>
      </c>
      <c r="G194" s="135" t="s">
        <v>146</v>
      </c>
      <c r="H194" s="136">
        <v>1112.76</v>
      </c>
      <c r="I194" s="137"/>
      <c r="J194" s="138">
        <f>ROUND(I194*H194,2)</f>
        <v>0</v>
      </c>
      <c r="K194" s="134" t="s">
        <v>147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148</v>
      </c>
      <c r="AT194" s="143" t="s">
        <v>143</v>
      </c>
      <c r="AU194" s="143" t="s">
        <v>83</v>
      </c>
      <c r="AY194" s="16" t="s">
        <v>140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148</v>
      </c>
      <c r="BM194" s="143" t="s">
        <v>216</v>
      </c>
    </row>
    <row r="195" spans="2:65" s="12" customFormat="1">
      <c r="B195" s="145"/>
      <c r="D195" s="146" t="s">
        <v>150</v>
      </c>
      <c r="E195" s="147" t="s">
        <v>1</v>
      </c>
      <c r="F195" s="148" t="s">
        <v>217</v>
      </c>
      <c r="H195" s="147" t="s">
        <v>1</v>
      </c>
      <c r="I195" s="149"/>
      <c r="L195" s="145"/>
      <c r="M195" s="150"/>
      <c r="T195" s="151"/>
      <c r="AT195" s="147" t="s">
        <v>150</v>
      </c>
      <c r="AU195" s="147" t="s">
        <v>83</v>
      </c>
      <c r="AV195" s="12" t="s">
        <v>81</v>
      </c>
      <c r="AW195" s="12" t="s">
        <v>30</v>
      </c>
      <c r="AX195" s="12" t="s">
        <v>73</v>
      </c>
      <c r="AY195" s="147" t="s">
        <v>140</v>
      </c>
    </row>
    <row r="196" spans="2:65" s="13" customFormat="1">
      <c r="B196" s="152"/>
      <c r="D196" s="146" t="s">
        <v>150</v>
      </c>
      <c r="E196" s="153" t="s">
        <v>1</v>
      </c>
      <c r="F196" s="154" t="s">
        <v>218</v>
      </c>
      <c r="H196" s="155">
        <v>1112.76</v>
      </c>
      <c r="I196" s="156"/>
      <c r="L196" s="152"/>
      <c r="M196" s="157"/>
      <c r="T196" s="158"/>
      <c r="AT196" s="153" t="s">
        <v>150</v>
      </c>
      <c r="AU196" s="153" t="s">
        <v>83</v>
      </c>
      <c r="AV196" s="13" t="s">
        <v>83</v>
      </c>
      <c r="AW196" s="13" t="s">
        <v>30</v>
      </c>
      <c r="AX196" s="13" t="s">
        <v>73</v>
      </c>
      <c r="AY196" s="153" t="s">
        <v>140</v>
      </c>
    </row>
    <row r="197" spans="2:65" s="14" customFormat="1">
      <c r="B197" s="159"/>
      <c r="D197" s="146" t="s">
        <v>150</v>
      </c>
      <c r="E197" s="160" t="s">
        <v>1</v>
      </c>
      <c r="F197" s="161" t="s">
        <v>159</v>
      </c>
      <c r="H197" s="162">
        <v>1112.76</v>
      </c>
      <c r="I197" s="163"/>
      <c r="L197" s="159"/>
      <c r="M197" s="164"/>
      <c r="T197" s="165"/>
      <c r="AT197" s="160" t="s">
        <v>150</v>
      </c>
      <c r="AU197" s="160" t="s">
        <v>83</v>
      </c>
      <c r="AV197" s="14" t="s">
        <v>148</v>
      </c>
      <c r="AW197" s="14" t="s">
        <v>30</v>
      </c>
      <c r="AX197" s="14" t="s">
        <v>81</v>
      </c>
      <c r="AY197" s="160" t="s">
        <v>140</v>
      </c>
    </row>
    <row r="198" spans="2:65" s="1" customFormat="1" ht="33" customHeight="1">
      <c r="B198" s="131"/>
      <c r="C198" s="132" t="s">
        <v>219</v>
      </c>
      <c r="D198" s="132" t="s">
        <v>143</v>
      </c>
      <c r="E198" s="133" t="s">
        <v>220</v>
      </c>
      <c r="F198" s="134" t="s">
        <v>221</v>
      </c>
      <c r="G198" s="135" t="s">
        <v>222</v>
      </c>
      <c r="H198" s="136">
        <v>30</v>
      </c>
      <c r="I198" s="137"/>
      <c r="J198" s="138">
        <f>ROUND(I198*H198,2)</f>
        <v>0</v>
      </c>
      <c r="K198" s="134" t="s">
        <v>147</v>
      </c>
      <c r="L198" s="31"/>
      <c r="M198" s="139" t="s">
        <v>1</v>
      </c>
      <c r="N198" s="140" t="s">
        <v>38</v>
      </c>
      <c r="P198" s="141">
        <f>O198*H198</f>
        <v>0</v>
      </c>
      <c r="Q198" s="141">
        <v>0.32471</v>
      </c>
      <c r="R198" s="141">
        <f>Q198*H198</f>
        <v>9.7413000000000007</v>
      </c>
      <c r="S198" s="141">
        <v>0</v>
      </c>
      <c r="T198" s="142">
        <f>S198*H198</f>
        <v>0</v>
      </c>
      <c r="AR198" s="143" t="s">
        <v>148</v>
      </c>
      <c r="AT198" s="143" t="s">
        <v>143</v>
      </c>
      <c r="AU198" s="143" t="s">
        <v>83</v>
      </c>
      <c r="AY198" s="16" t="s">
        <v>140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81</v>
      </c>
      <c r="BK198" s="144">
        <f>ROUND(I198*H198,2)</f>
        <v>0</v>
      </c>
      <c r="BL198" s="16" t="s">
        <v>148</v>
      </c>
      <c r="BM198" s="143" t="s">
        <v>223</v>
      </c>
    </row>
    <row r="199" spans="2:65" s="12" customFormat="1">
      <c r="B199" s="145"/>
      <c r="D199" s="146" t="s">
        <v>150</v>
      </c>
      <c r="E199" s="147" t="s">
        <v>1</v>
      </c>
      <c r="F199" s="148" t="s">
        <v>224</v>
      </c>
      <c r="H199" s="147" t="s">
        <v>1</v>
      </c>
      <c r="I199" s="149"/>
      <c r="L199" s="145"/>
      <c r="M199" s="150"/>
      <c r="T199" s="151"/>
      <c r="AT199" s="147" t="s">
        <v>150</v>
      </c>
      <c r="AU199" s="147" t="s">
        <v>83</v>
      </c>
      <c r="AV199" s="12" t="s">
        <v>81</v>
      </c>
      <c r="AW199" s="12" t="s">
        <v>30</v>
      </c>
      <c r="AX199" s="12" t="s">
        <v>73</v>
      </c>
      <c r="AY199" s="147" t="s">
        <v>140</v>
      </c>
    </row>
    <row r="200" spans="2:65" s="13" customFormat="1">
      <c r="B200" s="152"/>
      <c r="D200" s="146" t="s">
        <v>150</v>
      </c>
      <c r="E200" s="153" t="s">
        <v>1</v>
      </c>
      <c r="F200" s="154" t="s">
        <v>225</v>
      </c>
      <c r="H200" s="155">
        <v>30</v>
      </c>
      <c r="I200" s="156"/>
      <c r="L200" s="152"/>
      <c r="M200" s="157"/>
      <c r="T200" s="158"/>
      <c r="AT200" s="153" t="s">
        <v>150</v>
      </c>
      <c r="AU200" s="153" t="s">
        <v>83</v>
      </c>
      <c r="AV200" s="13" t="s">
        <v>83</v>
      </c>
      <c r="AW200" s="13" t="s">
        <v>30</v>
      </c>
      <c r="AX200" s="13" t="s">
        <v>73</v>
      </c>
      <c r="AY200" s="153" t="s">
        <v>140</v>
      </c>
    </row>
    <row r="201" spans="2:65" s="14" customFormat="1">
      <c r="B201" s="159"/>
      <c r="D201" s="146" t="s">
        <v>150</v>
      </c>
      <c r="E201" s="160" t="s">
        <v>1</v>
      </c>
      <c r="F201" s="161" t="s">
        <v>159</v>
      </c>
      <c r="H201" s="162">
        <v>30</v>
      </c>
      <c r="I201" s="163"/>
      <c r="L201" s="159"/>
      <c r="M201" s="164"/>
      <c r="T201" s="165"/>
      <c r="AT201" s="160" t="s">
        <v>150</v>
      </c>
      <c r="AU201" s="160" t="s">
        <v>83</v>
      </c>
      <c r="AV201" s="14" t="s">
        <v>148</v>
      </c>
      <c r="AW201" s="14" t="s">
        <v>30</v>
      </c>
      <c r="AX201" s="14" t="s">
        <v>81</v>
      </c>
      <c r="AY201" s="160" t="s">
        <v>140</v>
      </c>
    </row>
    <row r="202" spans="2:65" s="1" customFormat="1" ht="24.2" customHeight="1">
      <c r="B202" s="131"/>
      <c r="C202" s="132" t="s">
        <v>226</v>
      </c>
      <c r="D202" s="132" t="s">
        <v>143</v>
      </c>
      <c r="E202" s="133" t="s">
        <v>227</v>
      </c>
      <c r="F202" s="134" t="s">
        <v>228</v>
      </c>
      <c r="G202" s="135" t="s">
        <v>146</v>
      </c>
      <c r="H202" s="136">
        <v>250.6</v>
      </c>
      <c r="I202" s="137"/>
      <c r="J202" s="138">
        <f>ROUND(I202*H202,2)</f>
        <v>0</v>
      </c>
      <c r="K202" s="134" t="s">
        <v>147</v>
      </c>
      <c r="L202" s="31"/>
      <c r="M202" s="139" t="s">
        <v>1</v>
      </c>
      <c r="N202" s="140" t="s">
        <v>38</v>
      </c>
      <c r="P202" s="141">
        <f>O202*H202</f>
        <v>0</v>
      </c>
      <c r="Q202" s="141">
        <v>0</v>
      </c>
      <c r="R202" s="141">
        <f>Q202*H202</f>
        <v>0</v>
      </c>
      <c r="S202" s="141">
        <v>1.06E-2</v>
      </c>
      <c r="T202" s="142">
        <f>S202*H202</f>
        <v>2.6563599999999998</v>
      </c>
      <c r="AR202" s="143" t="s">
        <v>148</v>
      </c>
      <c r="AT202" s="143" t="s">
        <v>143</v>
      </c>
      <c r="AU202" s="143" t="s">
        <v>83</v>
      </c>
      <c r="AY202" s="16" t="s">
        <v>140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81</v>
      </c>
      <c r="BK202" s="144">
        <f>ROUND(I202*H202,2)</f>
        <v>0</v>
      </c>
      <c r="BL202" s="16" t="s">
        <v>148</v>
      </c>
      <c r="BM202" s="143" t="s">
        <v>229</v>
      </c>
    </row>
    <row r="203" spans="2:65" s="12" customFormat="1">
      <c r="B203" s="145"/>
      <c r="D203" s="146" t="s">
        <v>150</v>
      </c>
      <c r="E203" s="147" t="s">
        <v>1</v>
      </c>
      <c r="F203" s="148" t="s">
        <v>230</v>
      </c>
      <c r="H203" s="147" t="s">
        <v>1</v>
      </c>
      <c r="I203" s="149"/>
      <c r="L203" s="145"/>
      <c r="M203" s="150"/>
      <c r="T203" s="151"/>
      <c r="AT203" s="147" t="s">
        <v>150</v>
      </c>
      <c r="AU203" s="147" t="s">
        <v>83</v>
      </c>
      <c r="AV203" s="12" t="s">
        <v>81</v>
      </c>
      <c r="AW203" s="12" t="s">
        <v>30</v>
      </c>
      <c r="AX203" s="12" t="s">
        <v>73</v>
      </c>
      <c r="AY203" s="147" t="s">
        <v>140</v>
      </c>
    </row>
    <row r="204" spans="2:65" s="13" customFormat="1">
      <c r="B204" s="152"/>
      <c r="D204" s="146" t="s">
        <v>150</v>
      </c>
      <c r="E204" s="153" t="s">
        <v>1</v>
      </c>
      <c r="F204" s="154" t="s">
        <v>231</v>
      </c>
      <c r="H204" s="155">
        <v>250.6</v>
      </c>
      <c r="I204" s="156"/>
      <c r="L204" s="152"/>
      <c r="M204" s="157"/>
      <c r="T204" s="158"/>
      <c r="AT204" s="153" t="s">
        <v>150</v>
      </c>
      <c r="AU204" s="153" t="s">
        <v>83</v>
      </c>
      <c r="AV204" s="13" t="s">
        <v>83</v>
      </c>
      <c r="AW204" s="13" t="s">
        <v>30</v>
      </c>
      <c r="AX204" s="13" t="s">
        <v>73</v>
      </c>
      <c r="AY204" s="153" t="s">
        <v>140</v>
      </c>
    </row>
    <row r="205" spans="2:65" s="14" customFormat="1">
      <c r="B205" s="159"/>
      <c r="D205" s="146" t="s">
        <v>150</v>
      </c>
      <c r="E205" s="160" t="s">
        <v>1</v>
      </c>
      <c r="F205" s="161" t="s">
        <v>159</v>
      </c>
      <c r="H205" s="162">
        <v>250.6</v>
      </c>
      <c r="I205" s="163"/>
      <c r="L205" s="159"/>
      <c r="M205" s="164"/>
      <c r="T205" s="165"/>
      <c r="AT205" s="160" t="s">
        <v>150</v>
      </c>
      <c r="AU205" s="160" t="s">
        <v>83</v>
      </c>
      <c r="AV205" s="14" t="s">
        <v>148</v>
      </c>
      <c r="AW205" s="14" t="s">
        <v>30</v>
      </c>
      <c r="AX205" s="14" t="s">
        <v>81</v>
      </c>
      <c r="AY205" s="160" t="s">
        <v>140</v>
      </c>
    </row>
    <row r="206" spans="2:65" s="1" customFormat="1" ht="24.2" customHeight="1">
      <c r="B206" s="131"/>
      <c r="C206" s="132" t="s">
        <v>195</v>
      </c>
      <c r="D206" s="132" t="s">
        <v>143</v>
      </c>
      <c r="E206" s="133" t="s">
        <v>232</v>
      </c>
      <c r="F206" s="134" t="s">
        <v>233</v>
      </c>
      <c r="G206" s="135" t="s">
        <v>146</v>
      </c>
      <c r="H206" s="136">
        <v>316.77</v>
      </c>
      <c r="I206" s="137"/>
      <c r="J206" s="138">
        <f>ROUND(I206*H206,2)</f>
        <v>0</v>
      </c>
      <c r="K206" s="134" t="s">
        <v>147</v>
      </c>
      <c r="L206" s="31"/>
      <c r="M206" s="139" t="s">
        <v>1</v>
      </c>
      <c r="N206" s="140" t="s">
        <v>38</v>
      </c>
      <c r="P206" s="141">
        <f>O206*H206</f>
        <v>0</v>
      </c>
      <c r="Q206" s="141">
        <v>0</v>
      </c>
      <c r="R206" s="141">
        <f>Q206*H206</f>
        <v>0</v>
      </c>
      <c r="S206" s="141">
        <v>2.3300000000000001E-2</v>
      </c>
      <c r="T206" s="142">
        <f>S206*H206</f>
        <v>7.3807409999999996</v>
      </c>
      <c r="AR206" s="143" t="s">
        <v>148</v>
      </c>
      <c r="AT206" s="143" t="s">
        <v>143</v>
      </c>
      <c r="AU206" s="143" t="s">
        <v>83</v>
      </c>
      <c r="AY206" s="16" t="s">
        <v>140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81</v>
      </c>
      <c r="BK206" s="144">
        <f>ROUND(I206*H206,2)</f>
        <v>0</v>
      </c>
      <c r="BL206" s="16" t="s">
        <v>148</v>
      </c>
      <c r="BM206" s="143" t="s">
        <v>234</v>
      </c>
    </row>
    <row r="207" spans="2:65" s="12" customFormat="1">
      <c r="B207" s="145"/>
      <c r="D207" s="146" t="s">
        <v>150</v>
      </c>
      <c r="E207" s="147" t="s">
        <v>1</v>
      </c>
      <c r="F207" s="148" t="s">
        <v>235</v>
      </c>
      <c r="H207" s="147" t="s">
        <v>1</v>
      </c>
      <c r="I207" s="149"/>
      <c r="L207" s="145"/>
      <c r="M207" s="150"/>
      <c r="T207" s="151"/>
      <c r="AT207" s="147" t="s">
        <v>150</v>
      </c>
      <c r="AU207" s="147" t="s">
        <v>83</v>
      </c>
      <c r="AV207" s="12" t="s">
        <v>81</v>
      </c>
      <c r="AW207" s="12" t="s">
        <v>30</v>
      </c>
      <c r="AX207" s="12" t="s">
        <v>73</v>
      </c>
      <c r="AY207" s="147" t="s">
        <v>140</v>
      </c>
    </row>
    <row r="208" spans="2:65" s="13" customFormat="1">
      <c r="B208" s="152"/>
      <c r="D208" s="146" t="s">
        <v>150</v>
      </c>
      <c r="E208" s="153" t="s">
        <v>1</v>
      </c>
      <c r="F208" s="154" t="s">
        <v>236</v>
      </c>
      <c r="H208" s="155">
        <v>316.77</v>
      </c>
      <c r="I208" s="156"/>
      <c r="L208" s="152"/>
      <c r="M208" s="157"/>
      <c r="T208" s="158"/>
      <c r="AT208" s="153" t="s">
        <v>150</v>
      </c>
      <c r="AU208" s="153" t="s">
        <v>83</v>
      </c>
      <c r="AV208" s="13" t="s">
        <v>83</v>
      </c>
      <c r="AW208" s="13" t="s">
        <v>30</v>
      </c>
      <c r="AX208" s="13" t="s">
        <v>73</v>
      </c>
      <c r="AY208" s="153" t="s">
        <v>140</v>
      </c>
    </row>
    <row r="209" spans="2:65" s="14" customFormat="1">
      <c r="B209" s="159"/>
      <c r="D209" s="146" t="s">
        <v>150</v>
      </c>
      <c r="E209" s="160" t="s">
        <v>1</v>
      </c>
      <c r="F209" s="161" t="s">
        <v>159</v>
      </c>
      <c r="H209" s="162">
        <v>316.77</v>
      </c>
      <c r="I209" s="163"/>
      <c r="L209" s="159"/>
      <c r="M209" s="164"/>
      <c r="T209" s="165"/>
      <c r="AT209" s="160" t="s">
        <v>150</v>
      </c>
      <c r="AU209" s="160" t="s">
        <v>83</v>
      </c>
      <c r="AV209" s="14" t="s">
        <v>148</v>
      </c>
      <c r="AW209" s="14" t="s">
        <v>30</v>
      </c>
      <c r="AX209" s="14" t="s">
        <v>81</v>
      </c>
      <c r="AY209" s="160" t="s">
        <v>140</v>
      </c>
    </row>
    <row r="210" spans="2:65" s="1" customFormat="1" ht="24.2" customHeight="1">
      <c r="B210" s="131"/>
      <c r="C210" s="132" t="s">
        <v>237</v>
      </c>
      <c r="D210" s="132" t="s">
        <v>143</v>
      </c>
      <c r="E210" s="133" t="s">
        <v>238</v>
      </c>
      <c r="F210" s="134" t="s">
        <v>239</v>
      </c>
      <c r="G210" s="135" t="s">
        <v>146</v>
      </c>
      <c r="H210" s="136">
        <v>250</v>
      </c>
      <c r="I210" s="137"/>
      <c r="J210" s="138">
        <f>ROUND(I210*H210,2)</f>
        <v>0</v>
      </c>
      <c r="K210" s="134" t="s">
        <v>147</v>
      </c>
      <c r="L210" s="31"/>
      <c r="M210" s="139" t="s">
        <v>1</v>
      </c>
      <c r="N210" s="140" t="s">
        <v>38</v>
      </c>
      <c r="P210" s="141">
        <f>O210*H210</f>
        <v>0</v>
      </c>
      <c r="Q210" s="141">
        <v>1.5389999999999999E-2</v>
      </c>
      <c r="R210" s="141">
        <f>Q210*H210</f>
        <v>3.8474999999999997</v>
      </c>
      <c r="S210" s="141">
        <v>0</v>
      </c>
      <c r="T210" s="142">
        <f>S210*H210</f>
        <v>0</v>
      </c>
      <c r="AR210" s="143" t="s">
        <v>148</v>
      </c>
      <c r="AT210" s="143" t="s">
        <v>143</v>
      </c>
      <c r="AU210" s="143" t="s">
        <v>83</v>
      </c>
      <c r="AY210" s="16" t="s">
        <v>140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81</v>
      </c>
      <c r="BK210" s="144">
        <f>ROUND(I210*H210,2)</f>
        <v>0</v>
      </c>
      <c r="BL210" s="16" t="s">
        <v>148</v>
      </c>
      <c r="BM210" s="143" t="s">
        <v>240</v>
      </c>
    </row>
    <row r="211" spans="2:65" s="12" customFormat="1">
      <c r="B211" s="145"/>
      <c r="D211" s="146" t="s">
        <v>150</v>
      </c>
      <c r="E211" s="147" t="s">
        <v>1</v>
      </c>
      <c r="F211" s="148" t="s">
        <v>241</v>
      </c>
      <c r="H211" s="147" t="s">
        <v>1</v>
      </c>
      <c r="I211" s="149"/>
      <c r="L211" s="145"/>
      <c r="M211" s="150"/>
      <c r="T211" s="151"/>
      <c r="AT211" s="147" t="s">
        <v>150</v>
      </c>
      <c r="AU211" s="147" t="s">
        <v>83</v>
      </c>
      <c r="AV211" s="12" t="s">
        <v>81</v>
      </c>
      <c r="AW211" s="12" t="s">
        <v>30</v>
      </c>
      <c r="AX211" s="12" t="s">
        <v>73</v>
      </c>
      <c r="AY211" s="147" t="s">
        <v>140</v>
      </c>
    </row>
    <row r="212" spans="2:65" s="13" customFormat="1">
      <c r="B212" s="152"/>
      <c r="D212" s="146" t="s">
        <v>150</v>
      </c>
      <c r="E212" s="153" t="s">
        <v>1</v>
      </c>
      <c r="F212" s="154" t="s">
        <v>242</v>
      </c>
      <c r="H212" s="155">
        <v>250</v>
      </c>
      <c r="I212" s="156"/>
      <c r="L212" s="152"/>
      <c r="M212" s="157"/>
      <c r="T212" s="158"/>
      <c r="AT212" s="153" t="s">
        <v>150</v>
      </c>
      <c r="AU212" s="153" t="s">
        <v>83</v>
      </c>
      <c r="AV212" s="13" t="s">
        <v>83</v>
      </c>
      <c r="AW212" s="13" t="s">
        <v>30</v>
      </c>
      <c r="AX212" s="13" t="s">
        <v>73</v>
      </c>
      <c r="AY212" s="153" t="s">
        <v>140</v>
      </c>
    </row>
    <row r="213" spans="2:65" s="14" customFormat="1">
      <c r="B213" s="159"/>
      <c r="D213" s="146" t="s">
        <v>150</v>
      </c>
      <c r="E213" s="160" t="s">
        <v>1</v>
      </c>
      <c r="F213" s="161" t="s">
        <v>159</v>
      </c>
      <c r="H213" s="162">
        <v>250</v>
      </c>
      <c r="I213" s="163"/>
      <c r="L213" s="159"/>
      <c r="M213" s="164"/>
      <c r="T213" s="165"/>
      <c r="AT213" s="160" t="s">
        <v>150</v>
      </c>
      <c r="AU213" s="160" t="s">
        <v>83</v>
      </c>
      <c r="AV213" s="14" t="s">
        <v>148</v>
      </c>
      <c r="AW213" s="14" t="s">
        <v>30</v>
      </c>
      <c r="AX213" s="14" t="s">
        <v>81</v>
      </c>
      <c r="AY213" s="160" t="s">
        <v>140</v>
      </c>
    </row>
    <row r="214" spans="2:65" s="1" customFormat="1" ht="24.2" customHeight="1">
      <c r="B214" s="131"/>
      <c r="C214" s="132" t="s">
        <v>243</v>
      </c>
      <c r="D214" s="132" t="s">
        <v>143</v>
      </c>
      <c r="E214" s="133" t="s">
        <v>244</v>
      </c>
      <c r="F214" s="134" t="s">
        <v>245</v>
      </c>
      <c r="G214" s="135" t="s">
        <v>246</v>
      </c>
      <c r="H214" s="136">
        <v>31.728999999999999</v>
      </c>
      <c r="I214" s="137"/>
      <c r="J214" s="138">
        <f>ROUND(I214*H214,2)</f>
        <v>0</v>
      </c>
      <c r="K214" s="134" t="s">
        <v>147</v>
      </c>
      <c r="L214" s="31"/>
      <c r="M214" s="139" t="s">
        <v>1</v>
      </c>
      <c r="N214" s="140" t="s">
        <v>38</v>
      </c>
      <c r="P214" s="141">
        <f>O214*H214</f>
        <v>0</v>
      </c>
      <c r="Q214" s="141">
        <v>0</v>
      </c>
      <c r="R214" s="141">
        <f>Q214*H214</f>
        <v>0</v>
      </c>
      <c r="S214" s="141">
        <v>1.95</v>
      </c>
      <c r="T214" s="142">
        <f>S214*H214</f>
        <v>61.871549999999999</v>
      </c>
      <c r="AR214" s="143" t="s">
        <v>148</v>
      </c>
      <c r="AT214" s="143" t="s">
        <v>143</v>
      </c>
      <c r="AU214" s="143" t="s">
        <v>83</v>
      </c>
      <c r="AY214" s="16" t="s">
        <v>140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81</v>
      </c>
      <c r="BK214" s="144">
        <f>ROUND(I214*H214,2)</f>
        <v>0</v>
      </c>
      <c r="BL214" s="16" t="s">
        <v>148</v>
      </c>
      <c r="BM214" s="143" t="s">
        <v>247</v>
      </c>
    </row>
    <row r="215" spans="2:65" s="12" customFormat="1">
      <c r="B215" s="145"/>
      <c r="D215" s="146" t="s">
        <v>150</v>
      </c>
      <c r="E215" s="147" t="s">
        <v>1</v>
      </c>
      <c r="F215" s="148" t="s">
        <v>248</v>
      </c>
      <c r="H215" s="147" t="s">
        <v>1</v>
      </c>
      <c r="I215" s="149"/>
      <c r="L215" s="145"/>
      <c r="M215" s="150"/>
      <c r="T215" s="151"/>
      <c r="AT215" s="147" t="s">
        <v>150</v>
      </c>
      <c r="AU215" s="147" t="s">
        <v>83</v>
      </c>
      <c r="AV215" s="12" t="s">
        <v>81</v>
      </c>
      <c r="AW215" s="12" t="s">
        <v>30</v>
      </c>
      <c r="AX215" s="12" t="s">
        <v>73</v>
      </c>
      <c r="AY215" s="147" t="s">
        <v>140</v>
      </c>
    </row>
    <row r="216" spans="2:65" s="13" customFormat="1">
      <c r="B216" s="152"/>
      <c r="D216" s="146" t="s">
        <v>150</v>
      </c>
      <c r="E216" s="153" t="s">
        <v>1</v>
      </c>
      <c r="F216" s="154" t="s">
        <v>249</v>
      </c>
      <c r="H216" s="155">
        <v>10.553000000000001</v>
      </c>
      <c r="I216" s="156"/>
      <c r="L216" s="152"/>
      <c r="M216" s="157"/>
      <c r="T216" s="158"/>
      <c r="AT216" s="153" t="s">
        <v>150</v>
      </c>
      <c r="AU216" s="153" t="s">
        <v>83</v>
      </c>
      <c r="AV216" s="13" t="s">
        <v>83</v>
      </c>
      <c r="AW216" s="13" t="s">
        <v>30</v>
      </c>
      <c r="AX216" s="13" t="s">
        <v>73</v>
      </c>
      <c r="AY216" s="153" t="s">
        <v>140</v>
      </c>
    </row>
    <row r="217" spans="2:65" s="12" customFormat="1">
      <c r="B217" s="145"/>
      <c r="D217" s="146" t="s">
        <v>150</v>
      </c>
      <c r="E217" s="147" t="s">
        <v>1</v>
      </c>
      <c r="F217" s="148" t="s">
        <v>250</v>
      </c>
      <c r="H217" s="147" t="s">
        <v>1</v>
      </c>
      <c r="I217" s="149"/>
      <c r="L217" s="145"/>
      <c r="M217" s="150"/>
      <c r="T217" s="151"/>
      <c r="AT217" s="147" t="s">
        <v>150</v>
      </c>
      <c r="AU217" s="147" t="s">
        <v>83</v>
      </c>
      <c r="AV217" s="12" t="s">
        <v>81</v>
      </c>
      <c r="AW217" s="12" t="s">
        <v>30</v>
      </c>
      <c r="AX217" s="12" t="s">
        <v>73</v>
      </c>
      <c r="AY217" s="147" t="s">
        <v>140</v>
      </c>
    </row>
    <row r="218" spans="2:65" s="13" customFormat="1">
      <c r="B218" s="152"/>
      <c r="D218" s="146" t="s">
        <v>150</v>
      </c>
      <c r="E218" s="153" t="s">
        <v>1</v>
      </c>
      <c r="F218" s="154" t="s">
        <v>251</v>
      </c>
      <c r="H218" s="155">
        <v>12.704000000000001</v>
      </c>
      <c r="I218" s="156"/>
      <c r="L218" s="152"/>
      <c r="M218" s="157"/>
      <c r="T218" s="158"/>
      <c r="AT218" s="153" t="s">
        <v>150</v>
      </c>
      <c r="AU218" s="153" t="s">
        <v>83</v>
      </c>
      <c r="AV218" s="13" t="s">
        <v>83</v>
      </c>
      <c r="AW218" s="13" t="s">
        <v>30</v>
      </c>
      <c r="AX218" s="13" t="s">
        <v>73</v>
      </c>
      <c r="AY218" s="153" t="s">
        <v>140</v>
      </c>
    </row>
    <row r="219" spans="2:65" s="12" customFormat="1">
      <c r="B219" s="145"/>
      <c r="D219" s="146" t="s">
        <v>150</v>
      </c>
      <c r="E219" s="147" t="s">
        <v>1</v>
      </c>
      <c r="F219" s="148" t="s">
        <v>252</v>
      </c>
      <c r="H219" s="147" t="s">
        <v>1</v>
      </c>
      <c r="I219" s="149"/>
      <c r="L219" s="145"/>
      <c r="M219" s="150"/>
      <c r="T219" s="151"/>
      <c r="AT219" s="147" t="s">
        <v>150</v>
      </c>
      <c r="AU219" s="147" t="s">
        <v>83</v>
      </c>
      <c r="AV219" s="12" t="s">
        <v>81</v>
      </c>
      <c r="AW219" s="12" t="s">
        <v>30</v>
      </c>
      <c r="AX219" s="12" t="s">
        <v>73</v>
      </c>
      <c r="AY219" s="147" t="s">
        <v>140</v>
      </c>
    </row>
    <row r="220" spans="2:65" s="13" customFormat="1">
      <c r="B220" s="152"/>
      <c r="D220" s="146" t="s">
        <v>150</v>
      </c>
      <c r="E220" s="153" t="s">
        <v>1</v>
      </c>
      <c r="F220" s="154" t="s">
        <v>253</v>
      </c>
      <c r="H220" s="155">
        <v>8.4719999999999995</v>
      </c>
      <c r="I220" s="156"/>
      <c r="L220" s="152"/>
      <c r="M220" s="157"/>
      <c r="T220" s="158"/>
      <c r="AT220" s="153" t="s">
        <v>150</v>
      </c>
      <c r="AU220" s="153" t="s">
        <v>83</v>
      </c>
      <c r="AV220" s="13" t="s">
        <v>83</v>
      </c>
      <c r="AW220" s="13" t="s">
        <v>30</v>
      </c>
      <c r="AX220" s="13" t="s">
        <v>73</v>
      </c>
      <c r="AY220" s="153" t="s">
        <v>140</v>
      </c>
    </row>
    <row r="221" spans="2:65" s="14" customFormat="1">
      <c r="B221" s="159"/>
      <c r="D221" s="146" t="s">
        <v>150</v>
      </c>
      <c r="E221" s="160" t="s">
        <v>1</v>
      </c>
      <c r="F221" s="161" t="s">
        <v>159</v>
      </c>
      <c r="H221" s="162">
        <v>31.728999999999999</v>
      </c>
      <c r="I221" s="163"/>
      <c r="L221" s="159"/>
      <c r="M221" s="164"/>
      <c r="T221" s="165"/>
      <c r="AT221" s="160" t="s">
        <v>150</v>
      </c>
      <c r="AU221" s="160" t="s">
        <v>83</v>
      </c>
      <c r="AV221" s="14" t="s">
        <v>148</v>
      </c>
      <c r="AW221" s="14" t="s">
        <v>30</v>
      </c>
      <c r="AX221" s="14" t="s">
        <v>81</v>
      </c>
      <c r="AY221" s="160" t="s">
        <v>140</v>
      </c>
    </row>
    <row r="222" spans="2:65" s="1" customFormat="1" ht="16.5" customHeight="1">
      <c r="B222" s="131"/>
      <c r="C222" s="132" t="s">
        <v>254</v>
      </c>
      <c r="D222" s="132" t="s">
        <v>143</v>
      </c>
      <c r="E222" s="133" t="s">
        <v>255</v>
      </c>
      <c r="F222" s="134" t="s">
        <v>256</v>
      </c>
      <c r="G222" s="135" t="s">
        <v>246</v>
      </c>
      <c r="H222" s="136">
        <v>82.141999999999996</v>
      </c>
      <c r="I222" s="137"/>
      <c r="J222" s="138">
        <f>ROUND(I222*H222,2)</f>
        <v>0</v>
      </c>
      <c r="K222" s="134" t="s">
        <v>147</v>
      </c>
      <c r="L222" s="31"/>
      <c r="M222" s="139" t="s">
        <v>1</v>
      </c>
      <c r="N222" s="140" t="s">
        <v>38</v>
      </c>
      <c r="P222" s="141">
        <f>O222*H222</f>
        <v>0</v>
      </c>
      <c r="Q222" s="141">
        <v>0.54034000000000004</v>
      </c>
      <c r="R222" s="141">
        <f>Q222*H222</f>
        <v>44.384608280000002</v>
      </c>
      <c r="S222" s="141">
        <v>0</v>
      </c>
      <c r="T222" s="142">
        <f>S222*H222</f>
        <v>0</v>
      </c>
      <c r="AR222" s="143" t="s">
        <v>148</v>
      </c>
      <c r="AT222" s="143" t="s">
        <v>143</v>
      </c>
      <c r="AU222" s="143" t="s">
        <v>83</v>
      </c>
      <c r="AY222" s="16" t="s">
        <v>140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81</v>
      </c>
      <c r="BK222" s="144">
        <f>ROUND(I222*H222,2)</f>
        <v>0</v>
      </c>
      <c r="BL222" s="16" t="s">
        <v>148</v>
      </c>
      <c r="BM222" s="143" t="s">
        <v>257</v>
      </c>
    </row>
    <row r="223" spans="2:65" s="12" customFormat="1">
      <c r="B223" s="145"/>
      <c r="D223" s="146" t="s">
        <v>150</v>
      </c>
      <c r="E223" s="147" t="s">
        <v>1</v>
      </c>
      <c r="F223" s="148" t="s">
        <v>258</v>
      </c>
      <c r="H223" s="147" t="s">
        <v>1</v>
      </c>
      <c r="I223" s="149"/>
      <c r="L223" s="145"/>
      <c r="M223" s="150"/>
      <c r="T223" s="151"/>
      <c r="AT223" s="147" t="s">
        <v>150</v>
      </c>
      <c r="AU223" s="147" t="s">
        <v>83</v>
      </c>
      <c r="AV223" s="12" t="s">
        <v>81</v>
      </c>
      <c r="AW223" s="12" t="s">
        <v>30</v>
      </c>
      <c r="AX223" s="12" t="s">
        <v>73</v>
      </c>
      <c r="AY223" s="147" t="s">
        <v>140</v>
      </c>
    </row>
    <row r="224" spans="2:65" s="13" customFormat="1">
      <c r="B224" s="152"/>
      <c r="D224" s="146" t="s">
        <v>150</v>
      </c>
      <c r="E224" s="153" t="s">
        <v>1</v>
      </c>
      <c r="F224" s="154" t="s">
        <v>259</v>
      </c>
      <c r="H224" s="155">
        <v>6.931</v>
      </c>
      <c r="I224" s="156"/>
      <c r="L224" s="152"/>
      <c r="M224" s="157"/>
      <c r="T224" s="158"/>
      <c r="AT224" s="153" t="s">
        <v>150</v>
      </c>
      <c r="AU224" s="153" t="s">
        <v>83</v>
      </c>
      <c r="AV224" s="13" t="s">
        <v>83</v>
      </c>
      <c r="AW224" s="13" t="s">
        <v>30</v>
      </c>
      <c r="AX224" s="13" t="s">
        <v>73</v>
      </c>
      <c r="AY224" s="153" t="s">
        <v>140</v>
      </c>
    </row>
    <row r="225" spans="2:65" s="12" customFormat="1">
      <c r="B225" s="145"/>
      <c r="D225" s="146" t="s">
        <v>150</v>
      </c>
      <c r="E225" s="147" t="s">
        <v>1</v>
      </c>
      <c r="F225" s="148" t="s">
        <v>260</v>
      </c>
      <c r="H225" s="147" t="s">
        <v>1</v>
      </c>
      <c r="I225" s="149"/>
      <c r="L225" s="145"/>
      <c r="M225" s="150"/>
      <c r="T225" s="151"/>
      <c r="AT225" s="147" t="s">
        <v>150</v>
      </c>
      <c r="AU225" s="147" t="s">
        <v>83</v>
      </c>
      <c r="AV225" s="12" t="s">
        <v>81</v>
      </c>
      <c r="AW225" s="12" t="s">
        <v>30</v>
      </c>
      <c r="AX225" s="12" t="s">
        <v>73</v>
      </c>
      <c r="AY225" s="147" t="s">
        <v>140</v>
      </c>
    </row>
    <row r="226" spans="2:65" s="13" customFormat="1">
      <c r="B226" s="152"/>
      <c r="D226" s="146" t="s">
        <v>150</v>
      </c>
      <c r="E226" s="153" t="s">
        <v>1</v>
      </c>
      <c r="F226" s="154" t="s">
        <v>261</v>
      </c>
      <c r="H226" s="155">
        <v>24.113</v>
      </c>
      <c r="I226" s="156"/>
      <c r="L226" s="152"/>
      <c r="M226" s="157"/>
      <c r="T226" s="158"/>
      <c r="AT226" s="153" t="s">
        <v>150</v>
      </c>
      <c r="AU226" s="153" t="s">
        <v>83</v>
      </c>
      <c r="AV226" s="13" t="s">
        <v>83</v>
      </c>
      <c r="AW226" s="13" t="s">
        <v>30</v>
      </c>
      <c r="AX226" s="13" t="s">
        <v>73</v>
      </c>
      <c r="AY226" s="153" t="s">
        <v>140</v>
      </c>
    </row>
    <row r="227" spans="2:65" s="12" customFormat="1">
      <c r="B227" s="145"/>
      <c r="D227" s="146" t="s">
        <v>150</v>
      </c>
      <c r="E227" s="147" t="s">
        <v>1</v>
      </c>
      <c r="F227" s="148" t="s">
        <v>262</v>
      </c>
      <c r="H227" s="147" t="s">
        <v>1</v>
      </c>
      <c r="I227" s="149"/>
      <c r="L227" s="145"/>
      <c r="M227" s="150"/>
      <c r="T227" s="151"/>
      <c r="AT227" s="147" t="s">
        <v>150</v>
      </c>
      <c r="AU227" s="147" t="s">
        <v>83</v>
      </c>
      <c r="AV227" s="12" t="s">
        <v>81</v>
      </c>
      <c r="AW227" s="12" t="s">
        <v>30</v>
      </c>
      <c r="AX227" s="12" t="s">
        <v>73</v>
      </c>
      <c r="AY227" s="147" t="s">
        <v>140</v>
      </c>
    </row>
    <row r="228" spans="2:65" s="13" customFormat="1">
      <c r="B228" s="152"/>
      <c r="D228" s="146" t="s">
        <v>150</v>
      </c>
      <c r="E228" s="153" t="s">
        <v>1</v>
      </c>
      <c r="F228" s="154" t="s">
        <v>263</v>
      </c>
      <c r="H228" s="155">
        <v>18.45</v>
      </c>
      <c r="I228" s="156"/>
      <c r="L228" s="152"/>
      <c r="M228" s="157"/>
      <c r="T228" s="158"/>
      <c r="AT228" s="153" t="s">
        <v>150</v>
      </c>
      <c r="AU228" s="153" t="s">
        <v>83</v>
      </c>
      <c r="AV228" s="13" t="s">
        <v>83</v>
      </c>
      <c r="AW228" s="13" t="s">
        <v>30</v>
      </c>
      <c r="AX228" s="13" t="s">
        <v>73</v>
      </c>
      <c r="AY228" s="153" t="s">
        <v>140</v>
      </c>
    </row>
    <row r="229" spans="2:65" s="13" customFormat="1">
      <c r="B229" s="152"/>
      <c r="D229" s="146" t="s">
        <v>150</v>
      </c>
      <c r="E229" s="153" t="s">
        <v>1</v>
      </c>
      <c r="F229" s="154" t="s">
        <v>264</v>
      </c>
      <c r="H229" s="155">
        <v>4.3499999999999996</v>
      </c>
      <c r="I229" s="156"/>
      <c r="L229" s="152"/>
      <c r="M229" s="157"/>
      <c r="T229" s="158"/>
      <c r="AT229" s="153" t="s">
        <v>150</v>
      </c>
      <c r="AU229" s="153" t="s">
        <v>83</v>
      </c>
      <c r="AV229" s="13" t="s">
        <v>83</v>
      </c>
      <c r="AW229" s="13" t="s">
        <v>30</v>
      </c>
      <c r="AX229" s="13" t="s">
        <v>73</v>
      </c>
      <c r="AY229" s="153" t="s">
        <v>140</v>
      </c>
    </row>
    <row r="230" spans="2:65" s="12" customFormat="1">
      <c r="B230" s="145"/>
      <c r="D230" s="146" t="s">
        <v>150</v>
      </c>
      <c r="E230" s="147" t="s">
        <v>1</v>
      </c>
      <c r="F230" s="148" t="s">
        <v>265</v>
      </c>
      <c r="H230" s="147" t="s">
        <v>1</v>
      </c>
      <c r="I230" s="149"/>
      <c r="L230" s="145"/>
      <c r="M230" s="150"/>
      <c r="T230" s="151"/>
      <c r="AT230" s="147" t="s">
        <v>150</v>
      </c>
      <c r="AU230" s="147" t="s">
        <v>83</v>
      </c>
      <c r="AV230" s="12" t="s">
        <v>81</v>
      </c>
      <c r="AW230" s="12" t="s">
        <v>30</v>
      </c>
      <c r="AX230" s="12" t="s">
        <v>73</v>
      </c>
      <c r="AY230" s="147" t="s">
        <v>140</v>
      </c>
    </row>
    <row r="231" spans="2:65" s="13" customFormat="1">
      <c r="B231" s="152"/>
      <c r="D231" s="146" t="s">
        <v>150</v>
      </c>
      <c r="E231" s="153" t="s">
        <v>1</v>
      </c>
      <c r="F231" s="154" t="s">
        <v>266</v>
      </c>
      <c r="H231" s="155">
        <v>28.297999999999998</v>
      </c>
      <c r="I231" s="156"/>
      <c r="L231" s="152"/>
      <c r="M231" s="157"/>
      <c r="T231" s="158"/>
      <c r="AT231" s="153" t="s">
        <v>150</v>
      </c>
      <c r="AU231" s="153" t="s">
        <v>83</v>
      </c>
      <c r="AV231" s="13" t="s">
        <v>83</v>
      </c>
      <c r="AW231" s="13" t="s">
        <v>30</v>
      </c>
      <c r="AX231" s="13" t="s">
        <v>73</v>
      </c>
      <c r="AY231" s="153" t="s">
        <v>140</v>
      </c>
    </row>
    <row r="232" spans="2:65" s="14" customFormat="1">
      <c r="B232" s="159"/>
      <c r="D232" s="146" t="s">
        <v>150</v>
      </c>
      <c r="E232" s="160" t="s">
        <v>1</v>
      </c>
      <c r="F232" s="161" t="s">
        <v>159</v>
      </c>
      <c r="H232" s="162">
        <v>82.141999999999996</v>
      </c>
      <c r="I232" s="163"/>
      <c r="L232" s="159"/>
      <c r="M232" s="164"/>
      <c r="T232" s="165"/>
      <c r="AT232" s="160" t="s">
        <v>150</v>
      </c>
      <c r="AU232" s="160" t="s">
        <v>83</v>
      </c>
      <c r="AV232" s="14" t="s">
        <v>148</v>
      </c>
      <c r="AW232" s="14" t="s">
        <v>30</v>
      </c>
      <c r="AX232" s="14" t="s">
        <v>81</v>
      </c>
      <c r="AY232" s="160" t="s">
        <v>140</v>
      </c>
    </row>
    <row r="233" spans="2:65" s="1" customFormat="1" ht="16.5" customHeight="1">
      <c r="B233" s="131"/>
      <c r="C233" s="132" t="s">
        <v>267</v>
      </c>
      <c r="D233" s="132" t="s">
        <v>143</v>
      </c>
      <c r="E233" s="133" t="s">
        <v>268</v>
      </c>
      <c r="F233" s="134" t="s">
        <v>269</v>
      </c>
      <c r="G233" s="135" t="s">
        <v>246</v>
      </c>
      <c r="H233" s="136">
        <v>49.344000000000001</v>
      </c>
      <c r="I233" s="137"/>
      <c r="J233" s="138">
        <f>ROUND(I233*H233,2)</f>
        <v>0</v>
      </c>
      <c r="K233" s="134" t="s">
        <v>147</v>
      </c>
      <c r="L233" s="31"/>
      <c r="M233" s="139" t="s">
        <v>1</v>
      </c>
      <c r="N233" s="140" t="s">
        <v>38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148</v>
      </c>
      <c r="AT233" s="143" t="s">
        <v>143</v>
      </c>
      <c r="AU233" s="143" t="s">
        <v>83</v>
      </c>
      <c r="AY233" s="16" t="s">
        <v>140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81</v>
      </c>
      <c r="BK233" s="144">
        <f>ROUND(I233*H233,2)</f>
        <v>0</v>
      </c>
      <c r="BL233" s="16" t="s">
        <v>148</v>
      </c>
      <c r="BM233" s="143" t="s">
        <v>270</v>
      </c>
    </row>
    <row r="234" spans="2:65" s="13" customFormat="1">
      <c r="B234" s="152"/>
      <c r="D234" s="146" t="s">
        <v>150</v>
      </c>
      <c r="E234" s="153" t="s">
        <v>1</v>
      </c>
      <c r="F234" s="154" t="s">
        <v>271</v>
      </c>
      <c r="H234" s="155">
        <v>21.105</v>
      </c>
      <c r="I234" s="156"/>
      <c r="L234" s="152"/>
      <c r="M234" s="157"/>
      <c r="T234" s="158"/>
      <c r="AT234" s="153" t="s">
        <v>150</v>
      </c>
      <c r="AU234" s="153" t="s">
        <v>83</v>
      </c>
      <c r="AV234" s="13" t="s">
        <v>83</v>
      </c>
      <c r="AW234" s="13" t="s">
        <v>30</v>
      </c>
      <c r="AX234" s="13" t="s">
        <v>73</v>
      </c>
      <c r="AY234" s="153" t="s">
        <v>140</v>
      </c>
    </row>
    <row r="235" spans="2:65" s="12" customFormat="1">
      <c r="B235" s="145"/>
      <c r="D235" s="146" t="s">
        <v>150</v>
      </c>
      <c r="E235" s="147" t="s">
        <v>1</v>
      </c>
      <c r="F235" s="148" t="s">
        <v>272</v>
      </c>
      <c r="H235" s="147" t="s">
        <v>1</v>
      </c>
      <c r="I235" s="149"/>
      <c r="L235" s="145"/>
      <c r="M235" s="150"/>
      <c r="T235" s="151"/>
      <c r="AT235" s="147" t="s">
        <v>150</v>
      </c>
      <c r="AU235" s="147" t="s">
        <v>83</v>
      </c>
      <c r="AV235" s="12" t="s">
        <v>81</v>
      </c>
      <c r="AW235" s="12" t="s">
        <v>30</v>
      </c>
      <c r="AX235" s="12" t="s">
        <v>73</v>
      </c>
      <c r="AY235" s="147" t="s">
        <v>140</v>
      </c>
    </row>
    <row r="236" spans="2:65" s="13" customFormat="1">
      <c r="B236" s="152"/>
      <c r="D236" s="146" t="s">
        <v>150</v>
      </c>
      <c r="E236" s="153" t="s">
        <v>1</v>
      </c>
      <c r="F236" s="154" t="s">
        <v>273</v>
      </c>
      <c r="H236" s="155">
        <v>28.239000000000001</v>
      </c>
      <c r="I236" s="156"/>
      <c r="L236" s="152"/>
      <c r="M236" s="157"/>
      <c r="T236" s="158"/>
      <c r="AT236" s="153" t="s">
        <v>150</v>
      </c>
      <c r="AU236" s="153" t="s">
        <v>83</v>
      </c>
      <c r="AV236" s="13" t="s">
        <v>83</v>
      </c>
      <c r="AW236" s="13" t="s">
        <v>30</v>
      </c>
      <c r="AX236" s="13" t="s">
        <v>73</v>
      </c>
      <c r="AY236" s="153" t="s">
        <v>140</v>
      </c>
    </row>
    <row r="237" spans="2:65" s="14" customFormat="1">
      <c r="B237" s="159"/>
      <c r="D237" s="146" t="s">
        <v>150</v>
      </c>
      <c r="E237" s="160" t="s">
        <v>1</v>
      </c>
      <c r="F237" s="161" t="s">
        <v>159</v>
      </c>
      <c r="H237" s="162">
        <v>49.344000000000001</v>
      </c>
      <c r="I237" s="163"/>
      <c r="L237" s="159"/>
      <c r="M237" s="164"/>
      <c r="T237" s="165"/>
      <c r="AT237" s="160" t="s">
        <v>150</v>
      </c>
      <c r="AU237" s="160" t="s">
        <v>83</v>
      </c>
      <c r="AV237" s="14" t="s">
        <v>148</v>
      </c>
      <c r="AW237" s="14" t="s">
        <v>30</v>
      </c>
      <c r="AX237" s="14" t="s">
        <v>81</v>
      </c>
      <c r="AY237" s="160" t="s">
        <v>140</v>
      </c>
    </row>
    <row r="238" spans="2:65" s="1" customFormat="1" ht="24.2" customHeight="1">
      <c r="B238" s="131"/>
      <c r="C238" s="132" t="s">
        <v>274</v>
      </c>
      <c r="D238" s="132" t="s">
        <v>143</v>
      </c>
      <c r="E238" s="133" t="s">
        <v>275</v>
      </c>
      <c r="F238" s="134" t="s">
        <v>276</v>
      </c>
      <c r="G238" s="135" t="s">
        <v>246</v>
      </c>
      <c r="H238" s="136">
        <v>31.728999999999999</v>
      </c>
      <c r="I238" s="137"/>
      <c r="J238" s="138">
        <f>ROUND(I238*H238,2)</f>
        <v>0</v>
      </c>
      <c r="K238" s="134" t="s">
        <v>147</v>
      </c>
      <c r="L238" s="31"/>
      <c r="M238" s="139" t="s">
        <v>1</v>
      </c>
      <c r="N238" s="140" t="s">
        <v>38</v>
      </c>
      <c r="P238" s="141">
        <f>O238*H238</f>
        <v>0</v>
      </c>
      <c r="Q238" s="141">
        <v>0.50375000000000003</v>
      </c>
      <c r="R238" s="141">
        <f>Q238*H238</f>
        <v>15.983483750000001</v>
      </c>
      <c r="S238" s="141">
        <v>1.95</v>
      </c>
      <c r="T238" s="142">
        <f>S238*H238</f>
        <v>61.871549999999999</v>
      </c>
      <c r="AR238" s="143" t="s">
        <v>148</v>
      </c>
      <c r="AT238" s="143" t="s">
        <v>143</v>
      </c>
      <c r="AU238" s="143" t="s">
        <v>83</v>
      </c>
      <c r="AY238" s="16" t="s">
        <v>140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81</v>
      </c>
      <c r="BK238" s="144">
        <f>ROUND(I238*H238,2)</f>
        <v>0</v>
      </c>
      <c r="BL238" s="16" t="s">
        <v>148</v>
      </c>
      <c r="BM238" s="143" t="s">
        <v>277</v>
      </c>
    </row>
    <row r="239" spans="2:65" s="12" customFormat="1">
      <c r="B239" s="145"/>
      <c r="D239" s="146" t="s">
        <v>150</v>
      </c>
      <c r="E239" s="147" t="s">
        <v>1</v>
      </c>
      <c r="F239" s="148" t="s">
        <v>278</v>
      </c>
      <c r="H239" s="147" t="s">
        <v>1</v>
      </c>
      <c r="I239" s="149"/>
      <c r="L239" s="145"/>
      <c r="M239" s="150"/>
      <c r="T239" s="151"/>
      <c r="AT239" s="147" t="s">
        <v>150</v>
      </c>
      <c r="AU239" s="147" t="s">
        <v>83</v>
      </c>
      <c r="AV239" s="12" t="s">
        <v>81</v>
      </c>
      <c r="AW239" s="12" t="s">
        <v>30</v>
      </c>
      <c r="AX239" s="12" t="s">
        <v>73</v>
      </c>
      <c r="AY239" s="147" t="s">
        <v>140</v>
      </c>
    </row>
    <row r="240" spans="2:65" s="13" customFormat="1">
      <c r="B240" s="152"/>
      <c r="D240" s="146" t="s">
        <v>150</v>
      </c>
      <c r="E240" s="153" t="s">
        <v>1</v>
      </c>
      <c r="F240" s="154" t="s">
        <v>249</v>
      </c>
      <c r="H240" s="155">
        <v>10.553000000000001</v>
      </c>
      <c r="I240" s="156"/>
      <c r="L240" s="152"/>
      <c r="M240" s="157"/>
      <c r="T240" s="158"/>
      <c r="AT240" s="153" t="s">
        <v>150</v>
      </c>
      <c r="AU240" s="153" t="s">
        <v>83</v>
      </c>
      <c r="AV240" s="13" t="s">
        <v>83</v>
      </c>
      <c r="AW240" s="13" t="s">
        <v>30</v>
      </c>
      <c r="AX240" s="13" t="s">
        <v>73</v>
      </c>
      <c r="AY240" s="153" t="s">
        <v>140</v>
      </c>
    </row>
    <row r="241" spans="2:65" s="12" customFormat="1">
      <c r="B241" s="145"/>
      <c r="D241" s="146" t="s">
        <v>150</v>
      </c>
      <c r="E241" s="147" t="s">
        <v>1</v>
      </c>
      <c r="F241" s="148" t="s">
        <v>250</v>
      </c>
      <c r="H241" s="147" t="s">
        <v>1</v>
      </c>
      <c r="I241" s="149"/>
      <c r="L241" s="145"/>
      <c r="M241" s="150"/>
      <c r="T241" s="151"/>
      <c r="AT241" s="147" t="s">
        <v>150</v>
      </c>
      <c r="AU241" s="147" t="s">
        <v>83</v>
      </c>
      <c r="AV241" s="12" t="s">
        <v>81</v>
      </c>
      <c r="AW241" s="12" t="s">
        <v>30</v>
      </c>
      <c r="AX241" s="12" t="s">
        <v>73</v>
      </c>
      <c r="AY241" s="147" t="s">
        <v>140</v>
      </c>
    </row>
    <row r="242" spans="2:65" s="13" customFormat="1">
      <c r="B242" s="152"/>
      <c r="D242" s="146" t="s">
        <v>150</v>
      </c>
      <c r="E242" s="153" t="s">
        <v>1</v>
      </c>
      <c r="F242" s="154" t="s">
        <v>251</v>
      </c>
      <c r="H242" s="155">
        <v>12.704000000000001</v>
      </c>
      <c r="I242" s="156"/>
      <c r="L242" s="152"/>
      <c r="M242" s="157"/>
      <c r="T242" s="158"/>
      <c r="AT242" s="153" t="s">
        <v>150</v>
      </c>
      <c r="AU242" s="153" t="s">
        <v>83</v>
      </c>
      <c r="AV242" s="13" t="s">
        <v>83</v>
      </c>
      <c r="AW242" s="13" t="s">
        <v>30</v>
      </c>
      <c r="AX242" s="13" t="s">
        <v>73</v>
      </c>
      <c r="AY242" s="153" t="s">
        <v>140</v>
      </c>
    </row>
    <row r="243" spans="2:65" s="12" customFormat="1">
      <c r="B243" s="145"/>
      <c r="D243" s="146" t="s">
        <v>150</v>
      </c>
      <c r="E243" s="147" t="s">
        <v>1</v>
      </c>
      <c r="F243" s="148" t="s">
        <v>252</v>
      </c>
      <c r="H243" s="147" t="s">
        <v>1</v>
      </c>
      <c r="I243" s="149"/>
      <c r="L243" s="145"/>
      <c r="M243" s="150"/>
      <c r="T243" s="151"/>
      <c r="AT243" s="147" t="s">
        <v>150</v>
      </c>
      <c r="AU243" s="147" t="s">
        <v>83</v>
      </c>
      <c r="AV243" s="12" t="s">
        <v>81</v>
      </c>
      <c r="AW243" s="12" t="s">
        <v>30</v>
      </c>
      <c r="AX243" s="12" t="s">
        <v>73</v>
      </c>
      <c r="AY243" s="147" t="s">
        <v>140</v>
      </c>
    </row>
    <row r="244" spans="2:65" s="13" customFormat="1">
      <c r="B244" s="152"/>
      <c r="D244" s="146" t="s">
        <v>150</v>
      </c>
      <c r="E244" s="153" t="s">
        <v>1</v>
      </c>
      <c r="F244" s="154" t="s">
        <v>253</v>
      </c>
      <c r="H244" s="155">
        <v>8.4719999999999995</v>
      </c>
      <c r="I244" s="156"/>
      <c r="L244" s="152"/>
      <c r="M244" s="157"/>
      <c r="T244" s="158"/>
      <c r="AT244" s="153" t="s">
        <v>150</v>
      </c>
      <c r="AU244" s="153" t="s">
        <v>83</v>
      </c>
      <c r="AV244" s="13" t="s">
        <v>83</v>
      </c>
      <c r="AW244" s="13" t="s">
        <v>30</v>
      </c>
      <c r="AX244" s="13" t="s">
        <v>73</v>
      </c>
      <c r="AY244" s="153" t="s">
        <v>140</v>
      </c>
    </row>
    <row r="245" spans="2:65" s="14" customFormat="1">
      <c r="B245" s="159"/>
      <c r="D245" s="146" t="s">
        <v>150</v>
      </c>
      <c r="E245" s="160" t="s">
        <v>1</v>
      </c>
      <c r="F245" s="161" t="s">
        <v>159</v>
      </c>
      <c r="H245" s="162">
        <v>31.728999999999999</v>
      </c>
      <c r="I245" s="163"/>
      <c r="L245" s="159"/>
      <c r="M245" s="164"/>
      <c r="T245" s="165"/>
      <c r="AT245" s="160" t="s">
        <v>150</v>
      </c>
      <c r="AU245" s="160" t="s">
        <v>83</v>
      </c>
      <c r="AV245" s="14" t="s">
        <v>148</v>
      </c>
      <c r="AW245" s="14" t="s">
        <v>30</v>
      </c>
      <c r="AX245" s="14" t="s">
        <v>81</v>
      </c>
      <c r="AY245" s="160" t="s">
        <v>140</v>
      </c>
    </row>
    <row r="246" spans="2:65" s="1" customFormat="1" ht="24.2" customHeight="1">
      <c r="B246" s="131"/>
      <c r="C246" s="132" t="s">
        <v>8</v>
      </c>
      <c r="D246" s="132" t="s">
        <v>143</v>
      </c>
      <c r="E246" s="133" t="s">
        <v>279</v>
      </c>
      <c r="F246" s="134" t="s">
        <v>280</v>
      </c>
      <c r="G246" s="135" t="s">
        <v>146</v>
      </c>
      <c r="H246" s="136">
        <v>250.6</v>
      </c>
      <c r="I246" s="137"/>
      <c r="J246" s="138">
        <f>ROUND(I246*H246,2)</f>
        <v>0</v>
      </c>
      <c r="K246" s="134" t="s">
        <v>147</v>
      </c>
      <c r="L246" s="31"/>
      <c r="M246" s="139" t="s">
        <v>1</v>
      </c>
      <c r="N246" s="140" t="s">
        <v>38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148</v>
      </c>
      <c r="AT246" s="143" t="s">
        <v>143</v>
      </c>
      <c r="AU246" s="143" t="s">
        <v>83</v>
      </c>
      <c r="AY246" s="16" t="s">
        <v>140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81</v>
      </c>
      <c r="BK246" s="144">
        <f>ROUND(I246*H246,2)</f>
        <v>0</v>
      </c>
      <c r="BL246" s="16" t="s">
        <v>148</v>
      </c>
      <c r="BM246" s="143" t="s">
        <v>281</v>
      </c>
    </row>
    <row r="247" spans="2:65" s="12" customFormat="1">
      <c r="B247" s="145"/>
      <c r="D247" s="146" t="s">
        <v>150</v>
      </c>
      <c r="E247" s="147" t="s">
        <v>1</v>
      </c>
      <c r="F247" s="148" t="s">
        <v>230</v>
      </c>
      <c r="H247" s="147" t="s">
        <v>1</v>
      </c>
      <c r="I247" s="149"/>
      <c r="L247" s="145"/>
      <c r="M247" s="150"/>
      <c r="T247" s="151"/>
      <c r="AT247" s="147" t="s">
        <v>150</v>
      </c>
      <c r="AU247" s="147" t="s">
        <v>83</v>
      </c>
      <c r="AV247" s="12" t="s">
        <v>81</v>
      </c>
      <c r="AW247" s="12" t="s">
        <v>30</v>
      </c>
      <c r="AX247" s="12" t="s">
        <v>73</v>
      </c>
      <c r="AY247" s="147" t="s">
        <v>140</v>
      </c>
    </row>
    <row r="248" spans="2:65" s="13" customFormat="1">
      <c r="B248" s="152"/>
      <c r="D248" s="146" t="s">
        <v>150</v>
      </c>
      <c r="E248" s="153" t="s">
        <v>1</v>
      </c>
      <c r="F248" s="154" t="s">
        <v>231</v>
      </c>
      <c r="H248" s="155">
        <v>250.6</v>
      </c>
      <c r="I248" s="156"/>
      <c r="L248" s="152"/>
      <c r="M248" s="157"/>
      <c r="T248" s="158"/>
      <c r="AT248" s="153" t="s">
        <v>150</v>
      </c>
      <c r="AU248" s="153" t="s">
        <v>83</v>
      </c>
      <c r="AV248" s="13" t="s">
        <v>83</v>
      </c>
      <c r="AW248" s="13" t="s">
        <v>30</v>
      </c>
      <c r="AX248" s="13" t="s">
        <v>73</v>
      </c>
      <c r="AY248" s="153" t="s">
        <v>140</v>
      </c>
    </row>
    <row r="249" spans="2:65" s="14" customFormat="1">
      <c r="B249" s="159"/>
      <c r="D249" s="146" t="s">
        <v>150</v>
      </c>
      <c r="E249" s="160" t="s">
        <v>1</v>
      </c>
      <c r="F249" s="161" t="s">
        <v>159</v>
      </c>
      <c r="H249" s="162">
        <v>250.6</v>
      </c>
      <c r="I249" s="163"/>
      <c r="L249" s="159"/>
      <c r="M249" s="164"/>
      <c r="T249" s="165"/>
      <c r="AT249" s="160" t="s">
        <v>150</v>
      </c>
      <c r="AU249" s="160" t="s">
        <v>83</v>
      </c>
      <c r="AV249" s="14" t="s">
        <v>148</v>
      </c>
      <c r="AW249" s="14" t="s">
        <v>30</v>
      </c>
      <c r="AX249" s="14" t="s">
        <v>81</v>
      </c>
      <c r="AY249" s="160" t="s">
        <v>140</v>
      </c>
    </row>
    <row r="250" spans="2:65" s="1" customFormat="1" ht="24.2" customHeight="1">
      <c r="B250" s="131"/>
      <c r="C250" s="132" t="s">
        <v>282</v>
      </c>
      <c r="D250" s="132" t="s">
        <v>143</v>
      </c>
      <c r="E250" s="133" t="s">
        <v>283</v>
      </c>
      <c r="F250" s="134" t="s">
        <v>284</v>
      </c>
      <c r="G250" s="135" t="s">
        <v>146</v>
      </c>
      <c r="H250" s="136">
        <v>316.77</v>
      </c>
      <c r="I250" s="137"/>
      <c r="J250" s="138">
        <f>ROUND(I250*H250,2)</f>
        <v>0</v>
      </c>
      <c r="K250" s="134" t="s">
        <v>147</v>
      </c>
      <c r="L250" s="31"/>
      <c r="M250" s="139" t="s">
        <v>1</v>
      </c>
      <c r="N250" s="140" t="s">
        <v>38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148</v>
      </c>
      <c r="AT250" s="143" t="s">
        <v>143</v>
      </c>
      <c r="AU250" s="143" t="s">
        <v>83</v>
      </c>
      <c r="AY250" s="16" t="s">
        <v>140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81</v>
      </c>
      <c r="BK250" s="144">
        <f>ROUND(I250*H250,2)</f>
        <v>0</v>
      </c>
      <c r="BL250" s="16" t="s">
        <v>148</v>
      </c>
      <c r="BM250" s="143" t="s">
        <v>285</v>
      </c>
    </row>
    <row r="251" spans="2:65" s="13" customFormat="1">
      <c r="B251" s="152"/>
      <c r="D251" s="146" t="s">
        <v>150</v>
      </c>
      <c r="E251" s="153" t="s">
        <v>1</v>
      </c>
      <c r="F251" s="154" t="s">
        <v>236</v>
      </c>
      <c r="H251" s="155">
        <v>316.77</v>
      </c>
      <c r="I251" s="156"/>
      <c r="L251" s="152"/>
      <c r="M251" s="157"/>
      <c r="T251" s="158"/>
      <c r="AT251" s="153" t="s">
        <v>150</v>
      </c>
      <c r="AU251" s="153" t="s">
        <v>83</v>
      </c>
      <c r="AV251" s="13" t="s">
        <v>83</v>
      </c>
      <c r="AW251" s="13" t="s">
        <v>30</v>
      </c>
      <c r="AX251" s="13" t="s">
        <v>73</v>
      </c>
      <c r="AY251" s="153" t="s">
        <v>140</v>
      </c>
    </row>
    <row r="252" spans="2:65" s="14" customFormat="1">
      <c r="B252" s="159"/>
      <c r="D252" s="146" t="s">
        <v>150</v>
      </c>
      <c r="E252" s="160" t="s">
        <v>1</v>
      </c>
      <c r="F252" s="161" t="s">
        <v>159</v>
      </c>
      <c r="H252" s="162">
        <v>316.77</v>
      </c>
      <c r="I252" s="163"/>
      <c r="L252" s="159"/>
      <c r="M252" s="164"/>
      <c r="T252" s="165"/>
      <c r="AT252" s="160" t="s">
        <v>150</v>
      </c>
      <c r="AU252" s="160" t="s">
        <v>83</v>
      </c>
      <c r="AV252" s="14" t="s">
        <v>148</v>
      </c>
      <c r="AW252" s="14" t="s">
        <v>30</v>
      </c>
      <c r="AX252" s="14" t="s">
        <v>81</v>
      </c>
      <c r="AY252" s="160" t="s">
        <v>140</v>
      </c>
    </row>
    <row r="253" spans="2:65" s="11" customFormat="1" ht="22.9" customHeight="1">
      <c r="B253" s="119"/>
      <c r="D253" s="120" t="s">
        <v>72</v>
      </c>
      <c r="E253" s="129" t="s">
        <v>286</v>
      </c>
      <c r="F253" s="129" t="s">
        <v>287</v>
      </c>
      <c r="I253" s="122"/>
      <c r="J253" s="130">
        <f>BK253</f>
        <v>0</v>
      </c>
      <c r="L253" s="119"/>
      <c r="M253" s="124"/>
      <c r="P253" s="125">
        <f>SUM(P254:P269)</f>
        <v>0</v>
      </c>
      <c r="R253" s="125">
        <f>SUM(R254:R269)</f>
        <v>0</v>
      </c>
      <c r="T253" s="126">
        <f>SUM(T254:T269)</f>
        <v>231.60000000000002</v>
      </c>
      <c r="AR253" s="120" t="s">
        <v>81</v>
      </c>
      <c r="AT253" s="127" t="s">
        <v>72</v>
      </c>
      <c r="AU253" s="127" t="s">
        <v>81</v>
      </c>
      <c r="AY253" s="120" t="s">
        <v>140</v>
      </c>
      <c r="BK253" s="128">
        <f>SUM(BK254:BK269)</f>
        <v>0</v>
      </c>
    </row>
    <row r="254" spans="2:65" s="1" customFormat="1" ht="24.2" customHeight="1">
      <c r="B254" s="131"/>
      <c r="C254" s="132" t="s">
        <v>288</v>
      </c>
      <c r="D254" s="132" t="s">
        <v>143</v>
      </c>
      <c r="E254" s="133" t="s">
        <v>289</v>
      </c>
      <c r="F254" s="134" t="s">
        <v>290</v>
      </c>
      <c r="G254" s="135" t="s">
        <v>246</v>
      </c>
      <c r="H254" s="136">
        <v>154.4</v>
      </c>
      <c r="I254" s="137"/>
      <c r="J254" s="138">
        <f>ROUND(I254*H254,2)</f>
        <v>0</v>
      </c>
      <c r="K254" s="134" t="s">
        <v>147</v>
      </c>
      <c r="L254" s="31"/>
      <c r="M254" s="139" t="s">
        <v>1</v>
      </c>
      <c r="N254" s="140" t="s">
        <v>38</v>
      </c>
      <c r="P254" s="141">
        <f>O254*H254</f>
        <v>0</v>
      </c>
      <c r="Q254" s="141">
        <v>0</v>
      </c>
      <c r="R254" s="141">
        <f>Q254*H254</f>
        <v>0</v>
      </c>
      <c r="S254" s="141">
        <v>1.5</v>
      </c>
      <c r="T254" s="142">
        <f>S254*H254</f>
        <v>231.60000000000002</v>
      </c>
      <c r="AR254" s="143" t="s">
        <v>148</v>
      </c>
      <c r="AT254" s="143" t="s">
        <v>143</v>
      </c>
      <c r="AU254" s="143" t="s">
        <v>83</v>
      </c>
      <c r="AY254" s="16" t="s">
        <v>140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81</v>
      </c>
      <c r="BK254" s="144">
        <f>ROUND(I254*H254,2)</f>
        <v>0</v>
      </c>
      <c r="BL254" s="16" t="s">
        <v>148</v>
      </c>
      <c r="BM254" s="143" t="s">
        <v>291</v>
      </c>
    </row>
    <row r="255" spans="2:65" s="12" customFormat="1">
      <c r="B255" s="145"/>
      <c r="D255" s="146" t="s">
        <v>150</v>
      </c>
      <c r="E255" s="147" t="s">
        <v>1</v>
      </c>
      <c r="F255" s="148" t="s">
        <v>292</v>
      </c>
      <c r="H255" s="147" t="s">
        <v>1</v>
      </c>
      <c r="I255" s="149"/>
      <c r="L255" s="145"/>
      <c r="M255" s="150"/>
      <c r="T255" s="151"/>
      <c r="AT255" s="147" t="s">
        <v>150</v>
      </c>
      <c r="AU255" s="147" t="s">
        <v>83</v>
      </c>
      <c r="AV255" s="12" t="s">
        <v>81</v>
      </c>
      <c r="AW255" s="12" t="s">
        <v>30</v>
      </c>
      <c r="AX255" s="12" t="s">
        <v>73</v>
      </c>
      <c r="AY255" s="147" t="s">
        <v>140</v>
      </c>
    </row>
    <row r="256" spans="2:65" s="12" customFormat="1">
      <c r="B256" s="145"/>
      <c r="D256" s="146" t="s">
        <v>150</v>
      </c>
      <c r="E256" s="147" t="s">
        <v>1</v>
      </c>
      <c r="F256" s="148" t="s">
        <v>293</v>
      </c>
      <c r="H256" s="147" t="s">
        <v>1</v>
      </c>
      <c r="I256" s="149"/>
      <c r="L256" s="145"/>
      <c r="M256" s="150"/>
      <c r="T256" s="151"/>
      <c r="AT256" s="147" t="s">
        <v>150</v>
      </c>
      <c r="AU256" s="147" t="s">
        <v>83</v>
      </c>
      <c r="AV256" s="12" t="s">
        <v>81</v>
      </c>
      <c r="AW256" s="12" t="s">
        <v>30</v>
      </c>
      <c r="AX256" s="12" t="s">
        <v>73</v>
      </c>
      <c r="AY256" s="147" t="s">
        <v>140</v>
      </c>
    </row>
    <row r="257" spans="2:65" s="13" customFormat="1">
      <c r="B257" s="152"/>
      <c r="D257" s="146" t="s">
        <v>150</v>
      </c>
      <c r="E257" s="153" t="s">
        <v>1</v>
      </c>
      <c r="F257" s="154" t="s">
        <v>294</v>
      </c>
      <c r="H257" s="155">
        <v>50.063000000000002</v>
      </c>
      <c r="I257" s="156"/>
      <c r="L257" s="152"/>
      <c r="M257" s="157"/>
      <c r="T257" s="158"/>
      <c r="AT257" s="153" t="s">
        <v>150</v>
      </c>
      <c r="AU257" s="153" t="s">
        <v>83</v>
      </c>
      <c r="AV257" s="13" t="s">
        <v>83</v>
      </c>
      <c r="AW257" s="13" t="s">
        <v>30</v>
      </c>
      <c r="AX257" s="13" t="s">
        <v>73</v>
      </c>
      <c r="AY257" s="153" t="s">
        <v>140</v>
      </c>
    </row>
    <row r="258" spans="2:65" s="12" customFormat="1">
      <c r="B258" s="145"/>
      <c r="D258" s="146" t="s">
        <v>150</v>
      </c>
      <c r="E258" s="147" t="s">
        <v>1</v>
      </c>
      <c r="F258" s="148" t="s">
        <v>295</v>
      </c>
      <c r="H258" s="147" t="s">
        <v>1</v>
      </c>
      <c r="I258" s="149"/>
      <c r="L258" s="145"/>
      <c r="M258" s="150"/>
      <c r="T258" s="151"/>
      <c r="AT258" s="147" t="s">
        <v>150</v>
      </c>
      <c r="AU258" s="147" t="s">
        <v>83</v>
      </c>
      <c r="AV258" s="12" t="s">
        <v>81</v>
      </c>
      <c r="AW258" s="12" t="s">
        <v>30</v>
      </c>
      <c r="AX258" s="12" t="s">
        <v>73</v>
      </c>
      <c r="AY258" s="147" t="s">
        <v>140</v>
      </c>
    </row>
    <row r="259" spans="2:65" s="13" customFormat="1">
      <c r="B259" s="152"/>
      <c r="D259" s="146" t="s">
        <v>150</v>
      </c>
      <c r="E259" s="153" t="s">
        <v>1</v>
      </c>
      <c r="F259" s="154" t="s">
        <v>296</v>
      </c>
      <c r="H259" s="155">
        <v>104.337</v>
      </c>
      <c r="I259" s="156"/>
      <c r="L259" s="152"/>
      <c r="M259" s="157"/>
      <c r="T259" s="158"/>
      <c r="AT259" s="153" t="s">
        <v>150</v>
      </c>
      <c r="AU259" s="153" t="s">
        <v>83</v>
      </c>
      <c r="AV259" s="13" t="s">
        <v>83</v>
      </c>
      <c r="AW259" s="13" t="s">
        <v>30</v>
      </c>
      <c r="AX259" s="13" t="s">
        <v>73</v>
      </c>
      <c r="AY259" s="153" t="s">
        <v>140</v>
      </c>
    </row>
    <row r="260" spans="2:65" s="14" customFormat="1">
      <c r="B260" s="159"/>
      <c r="D260" s="146" t="s">
        <v>150</v>
      </c>
      <c r="E260" s="160" t="s">
        <v>1</v>
      </c>
      <c r="F260" s="161" t="s">
        <v>159</v>
      </c>
      <c r="H260" s="162">
        <v>154.4</v>
      </c>
      <c r="I260" s="163"/>
      <c r="L260" s="159"/>
      <c r="M260" s="164"/>
      <c r="T260" s="165"/>
      <c r="AT260" s="160" t="s">
        <v>150</v>
      </c>
      <c r="AU260" s="160" t="s">
        <v>83</v>
      </c>
      <c r="AV260" s="14" t="s">
        <v>148</v>
      </c>
      <c r="AW260" s="14" t="s">
        <v>30</v>
      </c>
      <c r="AX260" s="14" t="s">
        <v>81</v>
      </c>
      <c r="AY260" s="160" t="s">
        <v>140</v>
      </c>
    </row>
    <row r="261" spans="2:65" s="1" customFormat="1" ht="33" customHeight="1">
      <c r="B261" s="131"/>
      <c r="C261" s="132" t="s">
        <v>297</v>
      </c>
      <c r="D261" s="132" t="s">
        <v>143</v>
      </c>
      <c r="E261" s="133" t="s">
        <v>298</v>
      </c>
      <c r="F261" s="134" t="s">
        <v>299</v>
      </c>
      <c r="G261" s="135" t="s">
        <v>300</v>
      </c>
      <c r="H261" s="136">
        <v>460.577</v>
      </c>
      <c r="I261" s="137"/>
      <c r="J261" s="138">
        <f>ROUND(I261*H261,2)</f>
        <v>0</v>
      </c>
      <c r="K261" s="134" t="s">
        <v>147</v>
      </c>
      <c r="L261" s="31"/>
      <c r="M261" s="139" t="s">
        <v>1</v>
      </c>
      <c r="N261" s="140" t="s">
        <v>38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148</v>
      </c>
      <c r="AT261" s="143" t="s">
        <v>143</v>
      </c>
      <c r="AU261" s="143" t="s">
        <v>83</v>
      </c>
      <c r="AY261" s="16" t="s">
        <v>140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81</v>
      </c>
      <c r="BK261" s="144">
        <f>ROUND(I261*H261,2)</f>
        <v>0</v>
      </c>
      <c r="BL261" s="16" t="s">
        <v>148</v>
      </c>
      <c r="BM261" s="143" t="s">
        <v>301</v>
      </c>
    </row>
    <row r="262" spans="2:65" s="1" customFormat="1" ht="33" customHeight="1">
      <c r="B262" s="131"/>
      <c r="C262" s="132" t="s">
        <v>302</v>
      </c>
      <c r="D262" s="132" t="s">
        <v>143</v>
      </c>
      <c r="E262" s="133" t="s">
        <v>303</v>
      </c>
      <c r="F262" s="134" t="s">
        <v>304</v>
      </c>
      <c r="G262" s="135" t="s">
        <v>300</v>
      </c>
      <c r="H262" s="136">
        <v>460.577</v>
      </c>
      <c r="I262" s="137"/>
      <c r="J262" s="138">
        <f>ROUND(I262*H262,2)</f>
        <v>0</v>
      </c>
      <c r="K262" s="134" t="s">
        <v>147</v>
      </c>
      <c r="L262" s="31"/>
      <c r="M262" s="139" t="s">
        <v>1</v>
      </c>
      <c r="N262" s="140" t="s">
        <v>38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148</v>
      </c>
      <c r="AT262" s="143" t="s">
        <v>143</v>
      </c>
      <c r="AU262" s="143" t="s">
        <v>83</v>
      </c>
      <c r="AY262" s="16" t="s">
        <v>140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81</v>
      </c>
      <c r="BK262" s="144">
        <f>ROUND(I262*H262,2)</f>
        <v>0</v>
      </c>
      <c r="BL262" s="16" t="s">
        <v>148</v>
      </c>
      <c r="BM262" s="143" t="s">
        <v>305</v>
      </c>
    </row>
    <row r="263" spans="2:65" s="1" customFormat="1" ht="24.2" customHeight="1">
      <c r="B263" s="131"/>
      <c r="C263" s="132" t="s">
        <v>306</v>
      </c>
      <c r="D263" s="132" t="s">
        <v>143</v>
      </c>
      <c r="E263" s="133" t="s">
        <v>307</v>
      </c>
      <c r="F263" s="134" t="s">
        <v>308</v>
      </c>
      <c r="G263" s="135" t="s">
        <v>300</v>
      </c>
      <c r="H263" s="136">
        <v>230.28899999999999</v>
      </c>
      <c r="I263" s="137"/>
      <c r="J263" s="138">
        <f>ROUND(I263*H263,2)</f>
        <v>0</v>
      </c>
      <c r="K263" s="134" t="s">
        <v>147</v>
      </c>
      <c r="L263" s="31"/>
      <c r="M263" s="139" t="s">
        <v>1</v>
      </c>
      <c r="N263" s="140" t="s">
        <v>38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148</v>
      </c>
      <c r="AT263" s="143" t="s">
        <v>143</v>
      </c>
      <c r="AU263" s="143" t="s">
        <v>83</v>
      </c>
      <c r="AY263" s="16" t="s">
        <v>140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81</v>
      </c>
      <c r="BK263" s="144">
        <f>ROUND(I263*H263,2)</f>
        <v>0</v>
      </c>
      <c r="BL263" s="16" t="s">
        <v>148</v>
      </c>
      <c r="BM263" s="143" t="s">
        <v>309</v>
      </c>
    </row>
    <row r="264" spans="2:65" s="12" customFormat="1">
      <c r="B264" s="145"/>
      <c r="D264" s="146" t="s">
        <v>150</v>
      </c>
      <c r="E264" s="147" t="s">
        <v>1</v>
      </c>
      <c r="F264" s="148" t="s">
        <v>310</v>
      </c>
      <c r="H264" s="147" t="s">
        <v>1</v>
      </c>
      <c r="I264" s="149"/>
      <c r="L264" s="145"/>
      <c r="M264" s="150"/>
      <c r="T264" s="151"/>
      <c r="AT264" s="147" t="s">
        <v>150</v>
      </c>
      <c r="AU264" s="147" t="s">
        <v>83</v>
      </c>
      <c r="AV264" s="12" t="s">
        <v>81</v>
      </c>
      <c r="AW264" s="12" t="s">
        <v>30</v>
      </c>
      <c r="AX264" s="12" t="s">
        <v>73</v>
      </c>
      <c r="AY264" s="147" t="s">
        <v>140</v>
      </c>
    </row>
    <row r="265" spans="2:65" s="13" customFormat="1">
      <c r="B265" s="152"/>
      <c r="D265" s="146" t="s">
        <v>150</v>
      </c>
      <c r="E265" s="153" t="s">
        <v>1</v>
      </c>
      <c r="F265" s="154" t="s">
        <v>311</v>
      </c>
      <c r="H265" s="155">
        <v>230.28899999999999</v>
      </c>
      <c r="I265" s="156"/>
      <c r="L265" s="152"/>
      <c r="M265" s="157"/>
      <c r="T265" s="158"/>
      <c r="AT265" s="153" t="s">
        <v>150</v>
      </c>
      <c r="AU265" s="153" t="s">
        <v>83</v>
      </c>
      <c r="AV265" s="13" t="s">
        <v>83</v>
      </c>
      <c r="AW265" s="13" t="s">
        <v>30</v>
      </c>
      <c r="AX265" s="13" t="s">
        <v>81</v>
      </c>
      <c r="AY265" s="153" t="s">
        <v>140</v>
      </c>
    </row>
    <row r="266" spans="2:65" s="1" customFormat="1" ht="24.2" customHeight="1">
      <c r="B266" s="131"/>
      <c r="C266" s="132" t="s">
        <v>7</v>
      </c>
      <c r="D266" s="132" t="s">
        <v>143</v>
      </c>
      <c r="E266" s="133" t="s">
        <v>312</v>
      </c>
      <c r="F266" s="134" t="s">
        <v>313</v>
      </c>
      <c r="G266" s="135" t="s">
        <v>300</v>
      </c>
      <c r="H266" s="136">
        <v>3454.335</v>
      </c>
      <c r="I266" s="137"/>
      <c r="J266" s="138">
        <f>ROUND(I266*H266,2)</f>
        <v>0</v>
      </c>
      <c r="K266" s="134" t="s">
        <v>147</v>
      </c>
      <c r="L266" s="31"/>
      <c r="M266" s="139" t="s">
        <v>1</v>
      </c>
      <c r="N266" s="140" t="s">
        <v>38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148</v>
      </c>
      <c r="AT266" s="143" t="s">
        <v>143</v>
      </c>
      <c r="AU266" s="143" t="s">
        <v>83</v>
      </c>
      <c r="AY266" s="16" t="s">
        <v>140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81</v>
      </c>
      <c r="BK266" s="144">
        <f>ROUND(I266*H266,2)</f>
        <v>0</v>
      </c>
      <c r="BL266" s="16" t="s">
        <v>148</v>
      </c>
      <c r="BM266" s="143" t="s">
        <v>314</v>
      </c>
    </row>
    <row r="267" spans="2:65" s="13" customFormat="1">
      <c r="B267" s="152"/>
      <c r="D267" s="146" t="s">
        <v>150</v>
      </c>
      <c r="E267" s="153" t="s">
        <v>1</v>
      </c>
      <c r="F267" s="154" t="s">
        <v>315</v>
      </c>
      <c r="H267" s="155">
        <v>3454.335</v>
      </c>
      <c r="I267" s="156"/>
      <c r="L267" s="152"/>
      <c r="M267" s="157"/>
      <c r="T267" s="158"/>
      <c r="AT267" s="153" t="s">
        <v>150</v>
      </c>
      <c r="AU267" s="153" t="s">
        <v>83</v>
      </c>
      <c r="AV267" s="13" t="s">
        <v>83</v>
      </c>
      <c r="AW267" s="13" t="s">
        <v>30</v>
      </c>
      <c r="AX267" s="13" t="s">
        <v>73</v>
      </c>
      <c r="AY267" s="153" t="s">
        <v>140</v>
      </c>
    </row>
    <row r="268" spans="2:65" s="14" customFormat="1">
      <c r="B268" s="159"/>
      <c r="D268" s="146" t="s">
        <v>150</v>
      </c>
      <c r="E268" s="160" t="s">
        <v>1</v>
      </c>
      <c r="F268" s="161" t="s">
        <v>159</v>
      </c>
      <c r="H268" s="162">
        <v>3454.335</v>
      </c>
      <c r="I268" s="163"/>
      <c r="L268" s="159"/>
      <c r="M268" s="164"/>
      <c r="T268" s="165"/>
      <c r="AT268" s="160" t="s">
        <v>150</v>
      </c>
      <c r="AU268" s="160" t="s">
        <v>83</v>
      </c>
      <c r="AV268" s="14" t="s">
        <v>148</v>
      </c>
      <c r="AW268" s="14" t="s">
        <v>30</v>
      </c>
      <c r="AX268" s="14" t="s">
        <v>81</v>
      </c>
      <c r="AY268" s="160" t="s">
        <v>140</v>
      </c>
    </row>
    <row r="269" spans="2:65" s="1" customFormat="1" ht="33" customHeight="1">
      <c r="B269" s="131"/>
      <c r="C269" s="132" t="s">
        <v>316</v>
      </c>
      <c r="D269" s="132" t="s">
        <v>143</v>
      </c>
      <c r="E269" s="133" t="s">
        <v>317</v>
      </c>
      <c r="F269" s="134" t="s">
        <v>318</v>
      </c>
      <c r="G269" s="135" t="s">
        <v>300</v>
      </c>
      <c r="H269" s="136">
        <v>230.28899999999999</v>
      </c>
      <c r="I269" s="137"/>
      <c r="J269" s="138">
        <f>ROUND(I269*H269,2)</f>
        <v>0</v>
      </c>
      <c r="K269" s="134" t="s">
        <v>147</v>
      </c>
      <c r="L269" s="31"/>
      <c r="M269" s="139" t="s">
        <v>1</v>
      </c>
      <c r="N269" s="140" t="s">
        <v>38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148</v>
      </c>
      <c r="AT269" s="143" t="s">
        <v>143</v>
      </c>
      <c r="AU269" s="143" t="s">
        <v>83</v>
      </c>
      <c r="AY269" s="16" t="s">
        <v>140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81</v>
      </c>
      <c r="BK269" s="144">
        <f>ROUND(I269*H269,2)</f>
        <v>0</v>
      </c>
      <c r="BL269" s="16" t="s">
        <v>148</v>
      </c>
      <c r="BM269" s="143" t="s">
        <v>319</v>
      </c>
    </row>
    <row r="270" spans="2:65" s="11" customFormat="1" ht="22.9" customHeight="1">
      <c r="B270" s="119"/>
      <c r="D270" s="120" t="s">
        <v>72</v>
      </c>
      <c r="E270" s="129" t="s">
        <v>320</v>
      </c>
      <c r="F270" s="129" t="s">
        <v>321</v>
      </c>
      <c r="I270" s="122"/>
      <c r="J270" s="130">
        <f>BK270</f>
        <v>0</v>
      </c>
      <c r="L270" s="119"/>
      <c r="M270" s="124"/>
      <c r="P270" s="125">
        <f>P271</f>
        <v>0</v>
      </c>
      <c r="R270" s="125">
        <f>R271</f>
        <v>0</v>
      </c>
      <c r="T270" s="126">
        <f>T271</f>
        <v>0</v>
      </c>
      <c r="AR270" s="120" t="s">
        <v>81</v>
      </c>
      <c r="AT270" s="127" t="s">
        <v>72</v>
      </c>
      <c r="AU270" s="127" t="s">
        <v>81</v>
      </c>
      <c r="AY270" s="120" t="s">
        <v>140</v>
      </c>
      <c r="BK270" s="128">
        <f>BK271</f>
        <v>0</v>
      </c>
    </row>
    <row r="271" spans="2:65" s="1" customFormat="1" ht="24.2" customHeight="1">
      <c r="B271" s="131"/>
      <c r="C271" s="132" t="s">
        <v>322</v>
      </c>
      <c r="D271" s="132" t="s">
        <v>143</v>
      </c>
      <c r="E271" s="133" t="s">
        <v>323</v>
      </c>
      <c r="F271" s="134" t="s">
        <v>324</v>
      </c>
      <c r="G271" s="135" t="s">
        <v>300</v>
      </c>
      <c r="H271" s="136">
        <v>227.447</v>
      </c>
      <c r="I271" s="137"/>
      <c r="J271" s="138">
        <f>ROUND(I271*H271,2)</f>
        <v>0</v>
      </c>
      <c r="K271" s="134" t="s">
        <v>147</v>
      </c>
      <c r="L271" s="31"/>
      <c r="M271" s="139" t="s">
        <v>1</v>
      </c>
      <c r="N271" s="140" t="s">
        <v>38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148</v>
      </c>
      <c r="AT271" s="143" t="s">
        <v>143</v>
      </c>
      <c r="AU271" s="143" t="s">
        <v>83</v>
      </c>
      <c r="AY271" s="16" t="s">
        <v>140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81</v>
      </c>
      <c r="BK271" s="144">
        <f>ROUND(I271*H271,2)</f>
        <v>0</v>
      </c>
      <c r="BL271" s="16" t="s">
        <v>148</v>
      </c>
      <c r="BM271" s="143" t="s">
        <v>325</v>
      </c>
    </row>
    <row r="272" spans="2:65" s="11" customFormat="1" ht="25.9" customHeight="1">
      <c r="B272" s="119"/>
      <c r="D272" s="120" t="s">
        <v>72</v>
      </c>
      <c r="E272" s="121" t="s">
        <v>326</v>
      </c>
      <c r="F272" s="121" t="s">
        <v>327</v>
      </c>
      <c r="I272" s="122"/>
      <c r="J272" s="123">
        <f>BK272</f>
        <v>0</v>
      </c>
      <c r="L272" s="119"/>
      <c r="M272" s="124"/>
      <c r="P272" s="125">
        <f>P273+P282</f>
        <v>0</v>
      </c>
      <c r="R272" s="125">
        <f>R273+R282</f>
        <v>1.1261304999999999</v>
      </c>
      <c r="T272" s="126">
        <f>T273+T282</f>
        <v>0</v>
      </c>
      <c r="AR272" s="120" t="s">
        <v>83</v>
      </c>
      <c r="AT272" s="127" t="s">
        <v>72</v>
      </c>
      <c r="AU272" s="127" t="s">
        <v>73</v>
      </c>
      <c r="AY272" s="120" t="s">
        <v>140</v>
      </c>
      <c r="BK272" s="128">
        <f>BK273+BK282</f>
        <v>0</v>
      </c>
    </row>
    <row r="273" spans="2:65" s="11" customFormat="1" ht="22.9" customHeight="1">
      <c r="B273" s="119"/>
      <c r="D273" s="120" t="s">
        <v>72</v>
      </c>
      <c r="E273" s="129" t="s">
        <v>328</v>
      </c>
      <c r="F273" s="129" t="s">
        <v>329</v>
      </c>
      <c r="I273" s="122"/>
      <c r="J273" s="130">
        <f>BK273</f>
        <v>0</v>
      </c>
      <c r="L273" s="119"/>
      <c r="M273" s="124"/>
      <c r="P273" s="125">
        <f>SUM(P274:P281)</f>
        <v>0</v>
      </c>
      <c r="R273" s="125">
        <f>SUM(R274:R281)</f>
        <v>1.1261304999999999</v>
      </c>
      <c r="T273" s="126">
        <f>SUM(T274:T281)</f>
        <v>0</v>
      </c>
      <c r="AR273" s="120" t="s">
        <v>83</v>
      </c>
      <c r="AT273" s="127" t="s">
        <v>72</v>
      </c>
      <c r="AU273" s="127" t="s">
        <v>81</v>
      </c>
      <c r="AY273" s="120" t="s">
        <v>140</v>
      </c>
      <c r="BK273" s="128">
        <f>SUM(BK274:BK281)</f>
        <v>0</v>
      </c>
    </row>
    <row r="274" spans="2:65" s="1" customFormat="1" ht="37.9" customHeight="1">
      <c r="B274" s="131"/>
      <c r="C274" s="132" t="s">
        <v>330</v>
      </c>
      <c r="D274" s="132" t="s">
        <v>143</v>
      </c>
      <c r="E274" s="133" t="s">
        <v>331</v>
      </c>
      <c r="F274" s="134" t="s">
        <v>332</v>
      </c>
      <c r="G274" s="135" t="s">
        <v>222</v>
      </c>
      <c r="H274" s="136">
        <v>11.305</v>
      </c>
      <c r="I274" s="137"/>
      <c r="J274" s="138">
        <f>ROUND(I274*H274,2)</f>
        <v>0</v>
      </c>
      <c r="K274" s="134" t="s">
        <v>147</v>
      </c>
      <c r="L274" s="31"/>
      <c r="M274" s="139" t="s">
        <v>1</v>
      </c>
      <c r="N274" s="140" t="s">
        <v>38</v>
      </c>
      <c r="P274" s="141">
        <f>O274*H274</f>
        <v>0</v>
      </c>
      <c r="Q274" s="141">
        <v>1E-4</v>
      </c>
      <c r="R274" s="141">
        <f>Q274*H274</f>
        <v>1.1305E-3</v>
      </c>
      <c r="S274" s="141">
        <v>0</v>
      </c>
      <c r="T274" s="142">
        <f>S274*H274</f>
        <v>0</v>
      </c>
      <c r="AR274" s="143" t="s">
        <v>282</v>
      </c>
      <c r="AT274" s="143" t="s">
        <v>143</v>
      </c>
      <c r="AU274" s="143" t="s">
        <v>83</v>
      </c>
      <c r="AY274" s="16" t="s">
        <v>140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81</v>
      </c>
      <c r="BK274" s="144">
        <f>ROUND(I274*H274,2)</f>
        <v>0</v>
      </c>
      <c r="BL274" s="16" t="s">
        <v>282</v>
      </c>
      <c r="BM274" s="143" t="s">
        <v>333</v>
      </c>
    </row>
    <row r="275" spans="2:65" s="12" customFormat="1">
      <c r="B275" s="145"/>
      <c r="D275" s="146" t="s">
        <v>150</v>
      </c>
      <c r="E275" s="147" t="s">
        <v>1</v>
      </c>
      <c r="F275" s="148" t="s">
        <v>334</v>
      </c>
      <c r="H275" s="147" t="s">
        <v>1</v>
      </c>
      <c r="I275" s="149"/>
      <c r="L275" s="145"/>
      <c r="M275" s="150"/>
      <c r="T275" s="151"/>
      <c r="AT275" s="147" t="s">
        <v>150</v>
      </c>
      <c r="AU275" s="147" t="s">
        <v>83</v>
      </c>
      <c r="AV275" s="12" t="s">
        <v>81</v>
      </c>
      <c r="AW275" s="12" t="s">
        <v>30</v>
      </c>
      <c r="AX275" s="12" t="s">
        <v>73</v>
      </c>
      <c r="AY275" s="147" t="s">
        <v>140</v>
      </c>
    </row>
    <row r="276" spans="2:65" s="13" customFormat="1">
      <c r="B276" s="152"/>
      <c r="D276" s="146" t="s">
        <v>150</v>
      </c>
      <c r="E276" s="153" t="s">
        <v>1</v>
      </c>
      <c r="F276" s="154" t="s">
        <v>335</v>
      </c>
      <c r="H276" s="155">
        <v>11.305</v>
      </c>
      <c r="I276" s="156"/>
      <c r="L276" s="152"/>
      <c r="M276" s="157"/>
      <c r="T276" s="158"/>
      <c r="AT276" s="153" t="s">
        <v>150</v>
      </c>
      <c r="AU276" s="153" t="s">
        <v>83</v>
      </c>
      <c r="AV276" s="13" t="s">
        <v>83</v>
      </c>
      <c r="AW276" s="13" t="s">
        <v>30</v>
      </c>
      <c r="AX276" s="13" t="s">
        <v>73</v>
      </c>
      <c r="AY276" s="153" t="s">
        <v>140</v>
      </c>
    </row>
    <row r="277" spans="2:65" s="14" customFormat="1">
      <c r="B277" s="159"/>
      <c r="D277" s="146" t="s">
        <v>150</v>
      </c>
      <c r="E277" s="160" t="s">
        <v>1</v>
      </c>
      <c r="F277" s="161" t="s">
        <v>159</v>
      </c>
      <c r="H277" s="162">
        <v>11.305</v>
      </c>
      <c r="I277" s="163"/>
      <c r="L277" s="159"/>
      <c r="M277" s="164"/>
      <c r="T277" s="165"/>
      <c r="AT277" s="160" t="s">
        <v>150</v>
      </c>
      <c r="AU277" s="160" t="s">
        <v>83</v>
      </c>
      <c r="AV277" s="14" t="s">
        <v>148</v>
      </c>
      <c r="AW277" s="14" t="s">
        <v>30</v>
      </c>
      <c r="AX277" s="14" t="s">
        <v>81</v>
      </c>
      <c r="AY277" s="160" t="s">
        <v>140</v>
      </c>
    </row>
    <row r="278" spans="2:65" s="1" customFormat="1" ht="16.5" customHeight="1">
      <c r="B278" s="131"/>
      <c r="C278" s="166" t="s">
        <v>336</v>
      </c>
      <c r="D278" s="166" t="s">
        <v>337</v>
      </c>
      <c r="E278" s="167" t="s">
        <v>338</v>
      </c>
      <c r="F278" s="168" t="s">
        <v>339</v>
      </c>
      <c r="G278" s="169" t="s">
        <v>246</v>
      </c>
      <c r="H278" s="170">
        <v>1.5</v>
      </c>
      <c r="I278" s="171"/>
      <c r="J278" s="172">
        <f>ROUND(I278*H278,2)</f>
        <v>0</v>
      </c>
      <c r="K278" s="168" t="s">
        <v>147</v>
      </c>
      <c r="L278" s="173"/>
      <c r="M278" s="174" t="s">
        <v>1</v>
      </c>
      <c r="N278" s="175" t="s">
        <v>38</v>
      </c>
      <c r="P278" s="141">
        <f>O278*H278</f>
        <v>0</v>
      </c>
      <c r="Q278" s="141">
        <v>0.75</v>
      </c>
      <c r="R278" s="141">
        <f>Q278*H278</f>
        <v>1.125</v>
      </c>
      <c r="S278" s="141">
        <v>0</v>
      </c>
      <c r="T278" s="142">
        <f>S278*H278</f>
        <v>0</v>
      </c>
      <c r="AR278" s="143" t="s">
        <v>340</v>
      </c>
      <c r="AT278" s="143" t="s">
        <v>337</v>
      </c>
      <c r="AU278" s="143" t="s">
        <v>83</v>
      </c>
      <c r="AY278" s="16" t="s">
        <v>140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81</v>
      </c>
      <c r="BK278" s="144">
        <f>ROUND(I278*H278,2)</f>
        <v>0</v>
      </c>
      <c r="BL278" s="16" t="s">
        <v>282</v>
      </c>
      <c r="BM278" s="143" t="s">
        <v>341</v>
      </c>
    </row>
    <row r="279" spans="2:65" s="12" customFormat="1">
      <c r="B279" s="145"/>
      <c r="D279" s="146" t="s">
        <v>150</v>
      </c>
      <c r="E279" s="147" t="s">
        <v>1</v>
      </c>
      <c r="F279" s="148" t="s">
        <v>241</v>
      </c>
      <c r="H279" s="147" t="s">
        <v>1</v>
      </c>
      <c r="I279" s="149"/>
      <c r="L279" s="145"/>
      <c r="M279" s="150"/>
      <c r="T279" s="151"/>
      <c r="AT279" s="147" t="s">
        <v>150</v>
      </c>
      <c r="AU279" s="147" t="s">
        <v>83</v>
      </c>
      <c r="AV279" s="12" t="s">
        <v>81</v>
      </c>
      <c r="AW279" s="12" t="s">
        <v>30</v>
      </c>
      <c r="AX279" s="12" t="s">
        <v>73</v>
      </c>
      <c r="AY279" s="147" t="s">
        <v>140</v>
      </c>
    </row>
    <row r="280" spans="2:65" s="13" customFormat="1">
      <c r="B280" s="152"/>
      <c r="D280" s="146" t="s">
        <v>150</v>
      </c>
      <c r="E280" s="153" t="s">
        <v>1</v>
      </c>
      <c r="F280" s="154" t="s">
        <v>342</v>
      </c>
      <c r="H280" s="155">
        <v>1.5</v>
      </c>
      <c r="I280" s="156"/>
      <c r="L280" s="152"/>
      <c r="M280" s="157"/>
      <c r="T280" s="158"/>
      <c r="AT280" s="153" t="s">
        <v>150</v>
      </c>
      <c r="AU280" s="153" t="s">
        <v>83</v>
      </c>
      <c r="AV280" s="13" t="s">
        <v>83</v>
      </c>
      <c r="AW280" s="13" t="s">
        <v>30</v>
      </c>
      <c r="AX280" s="13" t="s">
        <v>73</v>
      </c>
      <c r="AY280" s="153" t="s">
        <v>140</v>
      </c>
    </row>
    <row r="281" spans="2:65" s="14" customFormat="1">
      <c r="B281" s="159"/>
      <c r="D281" s="146" t="s">
        <v>150</v>
      </c>
      <c r="E281" s="160" t="s">
        <v>1</v>
      </c>
      <c r="F281" s="161" t="s">
        <v>159</v>
      </c>
      <c r="H281" s="162">
        <v>1.5</v>
      </c>
      <c r="I281" s="163"/>
      <c r="L281" s="159"/>
      <c r="M281" s="164"/>
      <c r="T281" s="165"/>
      <c r="AT281" s="160" t="s">
        <v>150</v>
      </c>
      <c r="AU281" s="160" t="s">
        <v>83</v>
      </c>
      <c r="AV281" s="14" t="s">
        <v>148</v>
      </c>
      <c r="AW281" s="14" t="s">
        <v>30</v>
      </c>
      <c r="AX281" s="14" t="s">
        <v>81</v>
      </c>
      <c r="AY281" s="160" t="s">
        <v>140</v>
      </c>
    </row>
    <row r="282" spans="2:65" s="11" customFormat="1" ht="22.9" customHeight="1">
      <c r="B282" s="119"/>
      <c r="D282" s="120" t="s">
        <v>72</v>
      </c>
      <c r="E282" s="129" t="s">
        <v>343</v>
      </c>
      <c r="F282" s="129" t="s">
        <v>344</v>
      </c>
      <c r="I282" s="122"/>
      <c r="J282" s="130">
        <f>BK282</f>
        <v>0</v>
      </c>
      <c r="L282" s="119"/>
      <c r="M282" s="124"/>
      <c r="P282" s="125">
        <f>SUM(P283:P287)</f>
        <v>0</v>
      </c>
      <c r="R282" s="125">
        <f>SUM(R283:R287)</f>
        <v>0</v>
      </c>
      <c r="T282" s="126">
        <f>SUM(T283:T287)</f>
        <v>0</v>
      </c>
      <c r="AR282" s="120" t="s">
        <v>83</v>
      </c>
      <c r="AT282" s="127" t="s">
        <v>72</v>
      </c>
      <c r="AU282" s="127" t="s">
        <v>81</v>
      </c>
      <c r="AY282" s="120" t="s">
        <v>140</v>
      </c>
      <c r="BK282" s="128">
        <f>SUM(BK283:BK287)</f>
        <v>0</v>
      </c>
    </row>
    <row r="283" spans="2:65" s="1" customFormat="1" ht="16.5" customHeight="1">
      <c r="B283" s="131"/>
      <c r="C283" s="132" t="s">
        <v>345</v>
      </c>
      <c r="D283" s="132" t="s">
        <v>143</v>
      </c>
      <c r="E283" s="133" t="s">
        <v>346</v>
      </c>
      <c r="F283" s="134" t="s">
        <v>347</v>
      </c>
      <c r="G283" s="135" t="s">
        <v>146</v>
      </c>
      <c r="H283" s="136">
        <v>41.201000000000001</v>
      </c>
      <c r="I283" s="137"/>
      <c r="J283" s="138">
        <f>ROUND(I283*H283,2)</f>
        <v>0</v>
      </c>
      <c r="K283" s="134" t="s">
        <v>1</v>
      </c>
      <c r="L283" s="31"/>
      <c r="M283" s="139" t="s">
        <v>1</v>
      </c>
      <c r="N283" s="140" t="s">
        <v>38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282</v>
      </c>
      <c r="AT283" s="143" t="s">
        <v>143</v>
      </c>
      <c r="AU283" s="143" t="s">
        <v>83</v>
      </c>
      <c r="AY283" s="16" t="s">
        <v>140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81</v>
      </c>
      <c r="BK283" s="144">
        <f>ROUND(I283*H283,2)</f>
        <v>0</v>
      </c>
      <c r="BL283" s="16" t="s">
        <v>282</v>
      </c>
      <c r="BM283" s="143" t="s">
        <v>348</v>
      </c>
    </row>
    <row r="284" spans="2:65" s="12" customFormat="1">
      <c r="B284" s="145"/>
      <c r="D284" s="146" t="s">
        <v>150</v>
      </c>
      <c r="E284" s="147" t="s">
        <v>1</v>
      </c>
      <c r="F284" s="148" t="s">
        <v>349</v>
      </c>
      <c r="H284" s="147" t="s">
        <v>1</v>
      </c>
      <c r="I284" s="149"/>
      <c r="L284" s="145"/>
      <c r="M284" s="150"/>
      <c r="T284" s="151"/>
      <c r="AT284" s="147" t="s">
        <v>150</v>
      </c>
      <c r="AU284" s="147" t="s">
        <v>83</v>
      </c>
      <c r="AV284" s="12" t="s">
        <v>81</v>
      </c>
      <c r="AW284" s="12" t="s">
        <v>30</v>
      </c>
      <c r="AX284" s="12" t="s">
        <v>73</v>
      </c>
      <c r="AY284" s="147" t="s">
        <v>140</v>
      </c>
    </row>
    <row r="285" spans="2:65" s="13" customFormat="1">
      <c r="B285" s="152"/>
      <c r="D285" s="146" t="s">
        <v>150</v>
      </c>
      <c r="E285" s="153" t="s">
        <v>1</v>
      </c>
      <c r="F285" s="154" t="s">
        <v>350</v>
      </c>
      <c r="H285" s="155">
        <v>41.201000000000001</v>
      </c>
      <c r="I285" s="156"/>
      <c r="L285" s="152"/>
      <c r="M285" s="157"/>
      <c r="T285" s="158"/>
      <c r="AT285" s="153" t="s">
        <v>150</v>
      </c>
      <c r="AU285" s="153" t="s">
        <v>83</v>
      </c>
      <c r="AV285" s="13" t="s">
        <v>83</v>
      </c>
      <c r="AW285" s="13" t="s">
        <v>30</v>
      </c>
      <c r="AX285" s="13" t="s">
        <v>73</v>
      </c>
      <c r="AY285" s="153" t="s">
        <v>140</v>
      </c>
    </row>
    <row r="286" spans="2:65" s="14" customFormat="1">
      <c r="B286" s="159"/>
      <c r="D286" s="146" t="s">
        <v>150</v>
      </c>
      <c r="E286" s="160" t="s">
        <v>1</v>
      </c>
      <c r="F286" s="161" t="s">
        <v>159</v>
      </c>
      <c r="H286" s="162">
        <v>41.201000000000001</v>
      </c>
      <c r="I286" s="163"/>
      <c r="L286" s="159"/>
      <c r="M286" s="164"/>
      <c r="T286" s="165"/>
      <c r="AT286" s="160" t="s">
        <v>150</v>
      </c>
      <c r="AU286" s="160" t="s">
        <v>83</v>
      </c>
      <c r="AV286" s="14" t="s">
        <v>148</v>
      </c>
      <c r="AW286" s="14" t="s">
        <v>30</v>
      </c>
      <c r="AX286" s="14" t="s">
        <v>81</v>
      </c>
      <c r="AY286" s="160" t="s">
        <v>140</v>
      </c>
    </row>
    <row r="287" spans="2:65" s="1" customFormat="1" ht="24.2" customHeight="1">
      <c r="B287" s="131"/>
      <c r="C287" s="132" t="s">
        <v>351</v>
      </c>
      <c r="D287" s="132" t="s">
        <v>143</v>
      </c>
      <c r="E287" s="133" t="s">
        <v>352</v>
      </c>
      <c r="F287" s="134" t="s">
        <v>353</v>
      </c>
      <c r="G287" s="135" t="s">
        <v>354</v>
      </c>
      <c r="H287" s="176"/>
      <c r="I287" s="137"/>
      <c r="J287" s="138">
        <f>ROUND(I287*H287,2)</f>
        <v>0</v>
      </c>
      <c r="K287" s="134" t="s">
        <v>147</v>
      </c>
      <c r="L287" s="31"/>
      <c r="M287" s="139" t="s">
        <v>1</v>
      </c>
      <c r="N287" s="140" t="s">
        <v>38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282</v>
      </c>
      <c r="AT287" s="143" t="s">
        <v>143</v>
      </c>
      <c r="AU287" s="143" t="s">
        <v>83</v>
      </c>
      <c r="AY287" s="16" t="s">
        <v>140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81</v>
      </c>
      <c r="BK287" s="144">
        <f>ROUND(I287*H287,2)</f>
        <v>0</v>
      </c>
      <c r="BL287" s="16" t="s">
        <v>282</v>
      </c>
      <c r="BM287" s="143" t="s">
        <v>355</v>
      </c>
    </row>
    <row r="288" spans="2:65" s="11" customFormat="1" ht="25.9" customHeight="1">
      <c r="B288" s="119"/>
      <c r="D288" s="120" t="s">
        <v>72</v>
      </c>
      <c r="E288" s="121" t="s">
        <v>356</v>
      </c>
      <c r="F288" s="121" t="s">
        <v>356</v>
      </c>
      <c r="I288" s="122"/>
      <c r="J288" s="123">
        <f>BK288</f>
        <v>0</v>
      </c>
      <c r="L288" s="119"/>
      <c r="M288" s="124"/>
      <c r="P288" s="125">
        <f>P289</f>
        <v>0</v>
      </c>
      <c r="R288" s="125">
        <f>R289</f>
        <v>0</v>
      </c>
      <c r="T288" s="126">
        <f>T289</f>
        <v>0</v>
      </c>
      <c r="AR288" s="120" t="s">
        <v>81</v>
      </c>
      <c r="AT288" s="127" t="s">
        <v>72</v>
      </c>
      <c r="AU288" s="127" t="s">
        <v>73</v>
      </c>
      <c r="AY288" s="120" t="s">
        <v>140</v>
      </c>
      <c r="BK288" s="128">
        <f>BK289</f>
        <v>0</v>
      </c>
    </row>
    <row r="289" spans="2:65" s="11" customFormat="1" ht="22.9" customHeight="1">
      <c r="B289" s="119"/>
      <c r="D289" s="120" t="s">
        <v>72</v>
      </c>
      <c r="E289" s="129" t="s">
        <v>357</v>
      </c>
      <c r="F289" s="129" t="s">
        <v>358</v>
      </c>
      <c r="I289" s="122"/>
      <c r="J289" s="130">
        <f>BK289</f>
        <v>0</v>
      </c>
      <c r="L289" s="119"/>
      <c r="M289" s="124"/>
      <c r="P289" s="125">
        <f>SUM(P290:P419)</f>
        <v>0</v>
      </c>
      <c r="R289" s="125">
        <f>SUM(R290:R419)</f>
        <v>0</v>
      </c>
      <c r="T289" s="126">
        <f>SUM(T290:T419)</f>
        <v>0</v>
      </c>
      <c r="AR289" s="120" t="s">
        <v>81</v>
      </c>
      <c r="AT289" s="127" t="s">
        <v>72</v>
      </c>
      <c r="AU289" s="127" t="s">
        <v>81</v>
      </c>
      <c r="AY289" s="120" t="s">
        <v>140</v>
      </c>
      <c r="BK289" s="128">
        <f>SUM(BK290:BK419)</f>
        <v>0</v>
      </c>
    </row>
    <row r="290" spans="2:65" s="1" customFormat="1" ht="16.5" customHeight="1">
      <c r="B290" s="131"/>
      <c r="C290" s="132" t="s">
        <v>359</v>
      </c>
      <c r="D290" s="132" t="s">
        <v>143</v>
      </c>
      <c r="E290" s="133" t="s">
        <v>360</v>
      </c>
      <c r="F290" s="134" t="s">
        <v>361</v>
      </c>
      <c r="G290" s="135" t="s">
        <v>146</v>
      </c>
      <c r="H290" s="136">
        <v>1.5</v>
      </c>
      <c r="I290" s="137"/>
      <c r="J290" s="138">
        <f>ROUND(I290*H290,2)</f>
        <v>0</v>
      </c>
      <c r="K290" s="134" t="s">
        <v>1</v>
      </c>
      <c r="L290" s="31"/>
      <c r="M290" s="139" t="s">
        <v>1</v>
      </c>
      <c r="N290" s="140" t="s">
        <v>38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148</v>
      </c>
      <c r="AT290" s="143" t="s">
        <v>143</v>
      </c>
      <c r="AU290" s="143" t="s">
        <v>83</v>
      </c>
      <c r="AY290" s="16" t="s">
        <v>140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81</v>
      </c>
      <c r="BK290" s="144">
        <f>ROUND(I290*H290,2)</f>
        <v>0</v>
      </c>
      <c r="BL290" s="16" t="s">
        <v>148</v>
      </c>
      <c r="BM290" s="143" t="s">
        <v>362</v>
      </c>
    </row>
    <row r="291" spans="2:65" s="12" customFormat="1">
      <c r="B291" s="145"/>
      <c r="D291" s="146" t="s">
        <v>150</v>
      </c>
      <c r="E291" s="147" t="s">
        <v>1</v>
      </c>
      <c r="F291" s="148" t="s">
        <v>363</v>
      </c>
      <c r="H291" s="147" t="s">
        <v>1</v>
      </c>
      <c r="I291" s="149"/>
      <c r="L291" s="145"/>
      <c r="M291" s="150"/>
      <c r="T291" s="151"/>
      <c r="AT291" s="147" t="s">
        <v>150</v>
      </c>
      <c r="AU291" s="147" t="s">
        <v>83</v>
      </c>
      <c r="AV291" s="12" t="s">
        <v>81</v>
      </c>
      <c r="AW291" s="12" t="s">
        <v>30</v>
      </c>
      <c r="AX291" s="12" t="s">
        <v>73</v>
      </c>
      <c r="AY291" s="147" t="s">
        <v>140</v>
      </c>
    </row>
    <row r="292" spans="2:65" s="12" customFormat="1">
      <c r="B292" s="145"/>
      <c r="D292" s="146" t="s">
        <v>150</v>
      </c>
      <c r="E292" s="147" t="s">
        <v>1</v>
      </c>
      <c r="F292" s="148" t="s">
        <v>295</v>
      </c>
      <c r="H292" s="147" t="s">
        <v>1</v>
      </c>
      <c r="I292" s="149"/>
      <c r="L292" s="145"/>
      <c r="M292" s="150"/>
      <c r="T292" s="151"/>
      <c r="AT292" s="147" t="s">
        <v>150</v>
      </c>
      <c r="AU292" s="147" t="s">
        <v>83</v>
      </c>
      <c r="AV292" s="12" t="s">
        <v>81</v>
      </c>
      <c r="AW292" s="12" t="s">
        <v>30</v>
      </c>
      <c r="AX292" s="12" t="s">
        <v>73</v>
      </c>
      <c r="AY292" s="147" t="s">
        <v>140</v>
      </c>
    </row>
    <row r="293" spans="2:65" s="13" customFormat="1">
      <c r="B293" s="152"/>
      <c r="D293" s="146" t="s">
        <v>150</v>
      </c>
      <c r="E293" s="153" t="s">
        <v>1</v>
      </c>
      <c r="F293" s="154" t="s">
        <v>364</v>
      </c>
      <c r="H293" s="155">
        <v>1.5</v>
      </c>
      <c r="I293" s="156"/>
      <c r="L293" s="152"/>
      <c r="M293" s="157"/>
      <c r="T293" s="158"/>
      <c r="AT293" s="153" t="s">
        <v>150</v>
      </c>
      <c r="AU293" s="153" t="s">
        <v>83</v>
      </c>
      <c r="AV293" s="13" t="s">
        <v>83</v>
      </c>
      <c r="AW293" s="13" t="s">
        <v>30</v>
      </c>
      <c r="AX293" s="13" t="s">
        <v>73</v>
      </c>
      <c r="AY293" s="153" t="s">
        <v>140</v>
      </c>
    </row>
    <row r="294" spans="2:65" s="14" customFormat="1">
      <c r="B294" s="159"/>
      <c r="D294" s="146" t="s">
        <v>150</v>
      </c>
      <c r="E294" s="160" t="s">
        <v>1</v>
      </c>
      <c r="F294" s="161" t="s">
        <v>159</v>
      </c>
      <c r="H294" s="162">
        <v>1.5</v>
      </c>
      <c r="I294" s="163"/>
      <c r="L294" s="159"/>
      <c r="M294" s="164"/>
      <c r="T294" s="165"/>
      <c r="AT294" s="160" t="s">
        <v>150</v>
      </c>
      <c r="AU294" s="160" t="s">
        <v>83</v>
      </c>
      <c r="AV294" s="14" t="s">
        <v>148</v>
      </c>
      <c r="AW294" s="14" t="s">
        <v>30</v>
      </c>
      <c r="AX294" s="14" t="s">
        <v>81</v>
      </c>
      <c r="AY294" s="160" t="s">
        <v>140</v>
      </c>
    </row>
    <row r="295" spans="2:65" s="1" customFormat="1" ht="16.5" customHeight="1">
      <c r="B295" s="131"/>
      <c r="C295" s="132" t="s">
        <v>365</v>
      </c>
      <c r="D295" s="132" t="s">
        <v>143</v>
      </c>
      <c r="E295" s="133" t="s">
        <v>366</v>
      </c>
      <c r="F295" s="134" t="s">
        <v>367</v>
      </c>
      <c r="G295" s="135" t="s">
        <v>368</v>
      </c>
      <c r="H295" s="136">
        <v>2</v>
      </c>
      <c r="I295" s="137"/>
      <c r="J295" s="138">
        <f>ROUND(I295*H295,2)</f>
        <v>0</v>
      </c>
      <c r="K295" s="134" t="s">
        <v>1</v>
      </c>
      <c r="L295" s="31"/>
      <c r="M295" s="139" t="s">
        <v>1</v>
      </c>
      <c r="N295" s="140" t="s">
        <v>38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148</v>
      </c>
      <c r="AT295" s="143" t="s">
        <v>143</v>
      </c>
      <c r="AU295" s="143" t="s">
        <v>83</v>
      </c>
      <c r="AY295" s="16" t="s">
        <v>140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81</v>
      </c>
      <c r="BK295" s="144">
        <f>ROUND(I295*H295,2)</f>
        <v>0</v>
      </c>
      <c r="BL295" s="16" t="s">
        <v>148</v>
      </c>
      <c r="BM295" s="143" t="s">
        <v>369</v>
      </c>
    </row>
    <row r="296" spans="2:65" s="12" customFormat="1">
      <c r="B296" s="145"/>
      <c r="D296" s="146" t="s">
        <v>150</v>
      </c>
      <c r="E296" s="147" t="s">
        <v>1</v>
      </c>
      <c r="F296" s="148" t="s">
        <v>184</v>
      </c>
      <c r="H296" s="147" t="s">
        <v>1</v>
      </c>
      <c r="I296" s="149"/>
      <c r="L296" s="145"/>
      <c r="M296" s="150"/>
      <c r="T296" s="151"/>
      <c r="AT296" s="147" t="s">
        <v>150</v>
      </c>
      <c r="AU296" s="147" t="s">
        <v>83</v>
      </c>
      <c r="AV296" s="12" t="s">
        <v>81</v>
      </c>
      <c r="AW296" s="12" t="s">
        <v>30</v>
      </c>
      <c r="AX296" s="12" t="s">
        <v>73</v>
      </c>
      <c r="AY296" s="147" t="s">
        <v>140</v>
      </c>
    </row>
    <row r="297" spans="2:65" s="13" customFormat="1">
      <c r="B297" s="152"/>
      <c r="D297" s="146" t="s">
        <v>150</v>
      </c>
      <c r="E297" s="153" t="s">
        <v>1</v>
      </c>
      <c r="F297" s="154" t="s">
        <v>81</v>
      </c>
      <c r="H297" s="155">
        <v>1</v>
      </c>
      <c r="I297" s="156"/>
      <c r="L297" s="152"/>
      <c r="M297" s="157"/>
      <c r="T297" s="158"/>
      <c r="AT297" s="153" t="s">
        <v>150</v>
      </c>
      <c r="AU297" s="153" t="s">
        <v>83</v>
      </c>
      <c r="AV297" s="13" t="s">
        <v>83</v>
      </c>
      <c r="AW297" s="13" t="s">
        <v>30</v>
      </c>
      <c r="AX297" s="13" t="s">
        <v>73</v>
      </c>
      <c r="AY297" s="153" t="s">
        <v>140</v>
      </c>
    </row>
    <row r="298" spans="2:65" s="12" customFormat="1">
      <c r="B298" s="145"/>
      <c r="D298" s="146" t="s">
        <v>150</v>
      </c>
      <c r="E298" s="147" t="s">
        <v>1</v>
      </c>
      <c r="F298" s="148" t="s">
        <v>186</v>
      </c>
      <c r="H298" s="147" t="s">
        <v>1</v>
      </c>
      <c r="I298" s="149"/>
      <c r="L298" s="145"/>
      <c r="M298" s="150"/>
      <c r="T298" s="151"/>
      <c r="AT298" s="147" t="s">
        <v>150</v>
      </c>
      <c r="AU298" s="147" t="s">
        <v>83</v>
      </c>
      <c r="AV298" s="12" t="s">
        <v>81</v>
      </c>
      <c r="AW298" s="12" t="s">
        <v>30</v>
      </c>
      <c r="AX298" s="12" t="s">
        <v>73</v>
      </c>
      <c r="AY298" s="147" t="s">
        <v>140</v>
      </c>
    </row>
    <row r="299" spans="2:65" s="13" customFormat="1">
      <c r="B299" s="152"/>
      <c r="D299" s="146" t="s">
        <v>150</v>
      </c>
      <c r="E299" s="153" t="s">
        <v>1</v>
      </c>
      <c r="F299" s="154" t="s">
        <v>81</v>
      </c>
      <c r="H299" s="155">
        <v>1</v>
      </c>
      <c r="I299" s="156"/>
      <c r="L299" s="152"/>
      <c r="M299" s="157"/>
      <c r="T299" s="158"/>
      <c r="AT299" s="153" t="s">
        <v>150</v>
      </c>
      <c r="AU299" s="153" t="s">
        <v>83</v>
      </c>
      <c r="AV299" s="13" t="s">
        <v>83</v>
      </c>
      <c r="AW299" s="13" t="s">
        <v>30</v>
      </c>
      <c r="AX299" s="13" t="s">
        <v>73</v>
      </c>
      <c r="AY299" s="153" t="s">
        <v>140</v>
      </c>
    </row>
    <row r="300" spans="2:65" s="14" customFormat="1">
      <c r="B300" s="159"/>
      <c r="D300" s="146" t="s">
        <v>150</v>
      </c>
      <c r="E300" s="160" t="s">
        <v>1</v>
      </c>
      <c r="F300" s="161" t="s">
        <v>159</v>
      </c>
      <c r="H300" s="162">
        <v>2</v>
      </c>
      <c r="I300" s="163"/>
      <c r="L300" s="159"/>
      <c r="M300" s="164"/>
      <c r="T300" s="165"/>
      <c r="AT300" s="160" t="s">
        <v>150</v>
      </c>
      <c r="AU300" s="160" t="s">
        <v>83</v>
      </c>
      <c r="AV300" s="14" t="s">
        <v>148</v>
      </c>
      <c r="AW300" s="14" t="s">
        <v>30</v>
      </c>
      <c r="AX300" s="14" t="s">
        <v>81</v>
      </c>
      <c r="AY300" s="160" t="s">
        <v>140</v>
      </c>
    </row>
    <row r="301" spans="2:65" s="1" customFormat="1" ht="16.5" customHeight="1">
      <c r="B301" s="131"/>
      <c r="C301" s="132" t="s">
        <v>370</v>
      </c>
      <c r="D301" s="132" t="s">
        <v>143</v>
      </c>
      <c r="E301" s="133" t="s">
        <v>371</v>
      </c>
      <c r="F301" s="134" t="s">
        <v>372</v>
      </c>
      <c r="G301" s="135" t="s">
        <v>146</v>
      </c>
      <c r="H301" s="136">
        <v>154.63</v>
      </c>
      <c r="I301" s="137"/>
      <c r="J301" s="138">
        <f>ROUND(I301*H301,2)</f>
        <v>0</v>
      </c>
      <c r="K301" s="134" t="s">
        <v>1</v>
      </c>
      <c r="L301" s="31"/>
      <c r="M301" s="139" t="s">
        <v>1</v>
      </c>
      <c r="N301" s="140" t="s">
        <v>38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148</v>
      </c>
      <c r="AT301" s="143" t="s">
        <v>143</v>
      </c>
      <c r="AU301" s="143" t="s">
        <v>83</v>
      </c>
      <c r="AY301" s="16" t="s">
        <v>140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81</v>
      </c>
      <c r="BK301" s="144">
        <f>ROUND(I301*H301,2)</f>
        <v>0</v>
      </c>
      <c r="BL301" s="16" t="s">
        <v>148</v>
      </c>
      <c r="BM301" s="143" t="s">
        <v>373</v>
      </c>
    </row>
    <row r="302" spans="2:65" s="12" customFormat="1">
      <c r="B302" s="145"/>
      <c r="D302" s="146" t="s">
        <v>150</v>
      </c>
      <c r="E302" s="147" t="s">
        <v>1</v>
      </c>
      <c r="F302" s="148" t="s">
        <v>363</v>
      </c>
      <c r="H302" s="147" t="s">
        <v>1</v>
      </c>
      <c r="I302" s="149"/>
      <c r="L302" s="145"/>
      <c r="M302" s="150"/>
      <c r="T302" s="151"/>
      <c r="AT302" s="147" t="s">
        <v>150</v>
      </c>
      <c r="AU302" s="147" t="s">
        <v>83</v>
      </c>
      <c r="AV302" s="12" t="s">
        <v>81</v>
      </c>
      <c r="AW302" s="12" t="s">
        <v>30</v>
      </c>
      <c r="AX302" s="12" t="s">
        <v>73</v>
      </c>
      <c r="AY302" s="147" t="s">
        <v>140</v>
      </c>
    </row>
    <row r="303" spans="2:65" s="12" customFormat="1">
      <c r="B303" s="145"/>
      <c r="D303" s="146" t="s">
        <v>150</v>
      </c>
      <c r="E303" s="147" t="s">
        <v>1</v>
      </c>
      <c r="F303" s="148" t="s">
        <v>374</v>
      </c>
      <c r="H303" s="147" t="s">
        <v>1</v>
      </c>
      <c r="I303" s="149"/>
      <c r="L303" s="145"/>
      <c r="M303" s="150"/>
      <c r="T303" s="151"/>
      <c r="AT303" s="147" t="s">
        <v>150</v>
      </c>
      <c r="AU303" s="147" t="s">
        <v>83</v>
      </c>
      <c r="AV303" s="12" t="s">
        <v>81</v>
      </c>
      <c r="AW303" s="12" t="s">
        <v>30</v>
      </c>
      <c r="AX303" s="12" t="s">
        <v>73</v>
      </c>
      <c r="AY303" s="147" t="s">
        <v>140</v>
      </c>
    </row>
    <row r="304" spans="2:65" s="13" customFormat="1">
      <c r="B304" s="152"/>
      <c r="D304" s="146" t="s">
        <v>150</v>
      </c>
      <c r="E304" s="153" t="s">
        <v>1</v>
      </c>
      <c r="F304" s="154" t="s">
        <v>375</v>
      </c>
      <c r="H304" s="155">
        <v>3.2</v>
      </c>
      <c r="I304" s="156"/>
      <c r="L304" s="152"/>
      <c r="M304" s="157"/>
      <c r="T304" s="158"/>
      <c r="AT304" s="153" t="s">
        <v>150</v>
      </c>
      <c r="AU304" s="153" t="s">
        <v>83</v>
      </c>
      <c r="AV304" s="13" t="s">
        <v>83</v>
      </c>
      <c r="AW304" s="13" t="s">
        <v>30</v>
      </c>
      <c r="AX304" s="13" t="s">
        <v>73</v>
      </c>
      <c r="AY304" s="153" t="s">
        <v>140</v>
      </c>
    </row>
    <row r="305" spans="2:51" s="13" customFormat="1">
      <c r="B305" s="152"/>
      <c r="D305" s="146" t="s">
        <v>150</v>
      </c>
      <c r="E305" s="153" t="s">
        <v>1</v>
      </c>
      <c r="F305" s="154" t="s">
        <v>376</v>
      </c>
      <c r="H305" s="155">
        <v>10</v>
      </c>
      <c r="I305" s="156"/>
      <c r="L305" s="152"/>
      <c r="M305" s="157"/>
      <c r="T305" s="158"/>
      <c r="AT305" s="153" t="s">
        <v>150</v>
      </c>
      <c r="AU305" s="153" t="s">
        <v>83</v>
      </c>
      <c r="AV305" s="13" t="s">
        <v>83</v>
      </c>
      <c r="AW305" s="13" t="s">
        <v>30</v>
      </c>
      <c r="AX305" s="13" t="s">
        <v>73</v>
      </c>
      <c r="AY305" s="153" t="s">
        <v>140</v>
      </c>
    </row>
    <row r="306" spans="2:51" s="12" customFormat="1">
      <c r="B306" s="145"/>
      <c r="D306" s="146" t="s">
        <v>150</v>
      </c>
      <c r="E306" s="147" t="s">
        <v>1</v>
      </c>
      <c r="F306" s="148" t="s">
        <v>293</v>
      </c>
      <c r="H306" s="147" t="s">
        <v>1</v>
      </c>
      <c r="I306" s="149"/>
      <c r="L306" s="145"/>
      <c r="M306" s="150"/>
      <c r="T306" s="151"/>
      <c r="AT306" s="147" t="s">
        <v>150</v>
      </c>
      <c r="AU306" s="147" t="s">
        <v>83</v>
      </c>
      <c r="AV306" s="12" t="s">
        <v>81</v>
      </c>
      <c r="AW306" s="12" t="s">
        <v>30</v>
      </c>
      <c r="AX306" s="12" t="s">
        <v>73</v>
      </c>
      <c r="AY306" s="147" t="s">
        <v>140</v>
      </c>
    </row>
    <row r="307" spans="2:51" s="13" customFormat="1">
      <c r="B307" s="152"/>
      <c r="D307" s="146" t="s">
        <v>150</v>
      </c>
      <c r="E307" s="153" t="s">
        <v>1</v>
      </c>
      <c r="F307" s="154" t="s">
        <v>377</v>
      </c>
      <c r="H307" s="155">
        <v>4.75</v>
      </c>
      <c r="I307" s="156"/>
      <c r="L307" s="152"/>
      <c r="M307" s="157"/>
      <c r="T307" s="158"/>
      <c r="AT307" s="153" t="s">
        <v>150</v>
      </c>
      <c r="AU307" s="153" t="s">
        <v>83</v>
      </c>
      <c r="AV307" s="13" t="s">
        <v>83</v>
      </c>
      <c r="AW307" s="13" t="s">
        <v>30</v>
      </c>
      <c r="AX307" s="13" t="s">
        <v>73</v>
      </c>
      <c r="AY307" s="153" t="s">
        <v>140</v>
      </c>
    </row>
    <row r="308" spans="2:51" s="13" customFormat="1">
      <c r="B308" s="152"/>
      <c r="D308" s="146" t="s">
        <v>150</v>
      </c>
      <c r="E308" s="153" t="s">
        <v>1</v>
      </c>
      <c r="F308" s="154" t="s">
        <v>378</v>
      </c>
      <c r="H308" s="155">
        <v>11.4</v>
      </c>
      <c r="I308" s="156"/>
      <c r="L308" s="152"/>
      <c r="M308" s="157"/>
      <c r="T308" s="158"/>
      <c r="AT308" s="153" t="s">
        <v>150</v>
      </c>
      <c r="AU308" s="153" t="s">
        <v>83</v>
      </c>
      <c r="AV308" s="13" t="s">
        <v>83</v>
      </c>
      <c r="AW308" s="13" t="s">
        <v>30</v>
      </c>
      <c r="AX308" s="13" t="s">
        <v>73</v>
      </c>
      <c r="AY308" s="153" t="s">
        <v>140</v>
      </c>
    </row>
    <row r="309" spans="2:51" s="12" customFormat="1">
      <c r="B309" s="145"/>
      <c r="D309" s="146" t="s">
        <v>150</v>
      </c>
      <c r="E309" s="147" t="s">
        <v>1</v>
      </c>
      <c r="F309" s="148" t="s">
        <v>169</v>
      </c>
      <c r="H309" s="147" t="s">
        <v>1</v>
      </c>
      <c r="I309" s="149"/>
      <c r="L309" s="145"/>
      <c r="M309" s="150"/>
      <c r="T309" s="151"/>
      <c r="AT309" s="147" t="s">
        <v>150</v>
      </c>
      <c r="AU309" s="147" t="s">
        <v>83</v>
      </c>
      <c r="AV309" s="12" t="s">
        <v>81</v>
      </c>
      <c r="AW309" s="12" t="s">
        <v>30</v>
      </c>
      <c r="AX309" s="12" t="s">
        <v>73</v>
      </c>
      <c r="AY309" s="147" t="s">
        <v>140</v>
      </c>
    </row>
    <row r="310" spans="2:51" s="12" customFormat="1">
      <c r="B310" s="145"/>
      <c r="D310" s="146" t="s">
        <v>150</v>
      </c>
      <c r="E310" s="147" t="s">
        <v>1</v>
      </c>
      <c r="F310" s="148" t="s">
        <v>293</v>
      </c>
      <c r="H310" s="147" t="s">
        <v>1</v>
      </c>
      <c r="I310" s="149"/>
      <c r="L310" s="145"/>
      <c r="M310" s="150"/>
      <c r="T310" s="151"/>
      <c r="AT310" s="147" t="s">
        <v>150</v>
      </c>
      <c r="AU310" s="147" t="s">
        <v>83</v>
      </c>
      <c r="AV310" s="12" t="s">
        <v>81</v>
      </c>
      <c r="AW310" s="12" t="s">
        <v>30</v>
      </c>
      <c r="AX310" s="12" t="s">
        <v>73</v>
      </c>
      <c r="AY310" s="147" t="s">
        <v>140</v>
      </c>
    </row>
    <row r="311" spans="2:51" s="13" customFormat="1">
      <c r="B311" s="152"/>
      <c r="D311" s="146" t="s">
        <v>150</v>
      </c>
      <c r="E311" s="153" t="s">
        <v>1</v>
      </c>
      <c r="F311" s="154" t="s">
        <v>379</v>
      </c>
      <c r="H311" s="155">
        <v>2.25</v>
      </c>
      <c r="I311" s="156"/>
      <c r="L311" s="152"/>
      <c r="M311" s="157"/>
      <c r="T311" s="158"/>
      <c r="AT311" s="153" t="s">
        <v>150</v>
      </c>
      <c r="AU311" s="153" t="s">
        <v>83</v>
      </c>
      <c r="AV311" s="13" t="s">
        <v>83</v>
      </c>
      <c r="AW311" s="13" t="s">
        <v>30</v>
      </c>
      <c r="AX311" s="13" t="s">
        <v>73</v>
      </c>
      <c r="AY311" s="153" t="s">
        <v>140</v>
      </c>
    </row>
    <row r="312" spans="2:51" s="13" customFormat="1">
      <c r="B312" s="152"/>
      <c r="D312" s="146" t="s">
        <v>150</v>
      </c>
      <c r="E312" s="153" t="s">
        <v>1</v>
      </c>
      <c r="F312" s="154" t="s">
        <v>380</v>
      </c>
      <c r="H312" s="155">
        <v>3.28</v>
      </c>
      <c r="I312" s="156"/>
      <c r="L312" s="152"/>
      <c r="M312" s="157"/>
      <c r="T312" s="158"/>
      <c r="AT312" s="153" t="s">
        <v>150</v>
      </c>
      <c r="AU312" s="153" t="s">
        <v>83</v>
      </c>
      <c r="AV312" s="13" t="s">
        <v>83</v>
      </c>
      <c r="AW312" s="13" t="s">
        <v>30</v>
      </c>
      <c r="AX312" s="13" t="s">
        <v>73</v>
      </c>
      <c r="AY312" s="153" t="s">
        <v>140</v>
      </c>
    </row>
    <row r="313" spans="2:51" s="12" customFormat="1">
      <c r="B313" s="145"/>
      <c r="D313" s="146" t="s">
        <v>150</v>
      </c>
      <c r="E313" s="147" t="s">
        <v>1</v>
      </c>
      <c r="F313" s="148" t="s">
        <v>295</v>
      </c>
      <c r="H313" s="147" t="s">
        <v>1</v>
      </c>
      <c r="I313" s="149"/>
      <c r="L313" s="145"/>
      <c r="M313" s="150"/>
      <c r="T313" s="151"/>
      <c r="AT313" s="147" t="s">
        <v>150</v>
      </c>
      <c r="AU313" s="147" t="s">
        <v>83</v>
      </c>
      <c r="AV313" s="12" t="s">
        <v>81</v>
      </c>
      <c r="AW313" s="12" t="s">
        <v>30</v>
      </c>
      <c r="AX313" s="12" t="s">
        <v>73</v>
      </c>
      <c r="AY313" s="147" t="s">
        <v>140</v>
      </c>
    </row>
    <row r="314" spans="2:51" s="13" customFormat="1">
      <c r="B314" s="152"/>
      <c r="D314" s="146" t="s">
        <v>150</v>
      </c>
      <c r="E314" s="153" t="s">
        <v>1</v>
      </c>
      <c r="F314" s="154" t="s">
        <v>381</v>
      </c>
      <c r="H314" s="155">
        <v>8.5</v>
      </c>
      <c r="I314" s="156"/>
      <c r="L314" s="152"/>
      <c r="M314" s="157"/>
      <c r="T314" s="158"/>
      <c r="AT314" s="153" t="s">
        <v>150</v>
      </c>
      <c r="AU314" s="153" t="s">
        <v>83</v>
      </c>
      <c r="AV314" s="13" t="s">
        <v>83</v>
      </c>
      <c r="AW314" s="13" t="s">
        <v>30</v>
      </c>
      <c r="AX314" s="13" t="s">
        <v>73</v>
      </c>
      <c r="AY314" s="153" t="s">
        <v>140</v>
      </c>
    </row>
    <row r="315" spans="2:51" s="13" customFormat="1">
      <c r="B315" s="152"/>
      <c r="D315" s="146" t="s">
        <v>150</v>
      </c>
      <c r="E315" s="153" t="s">
        <v>1</v>
      </c>
      <c r="F315" s="154" t="s">
        <v>382</v>
      </c>
      <c r="H315" s="155">
        <v>7</v>
      </c>
      <c r="I315" s="156"/>
      <c r="L315" s="152"/>
      <c r="M315" s="157"/>
      <c r="T315" s="158"/>
      <c r="AT315" s="153" t="s">
        <v>150</v>
      </c>
      <c r="AU315" s="153" t="s">
        <v>83</v>
      </c>
      <c r="AV315" s="13" t="s">
        <v>83</v>
      </c>
      <c r="AW315" s="13" t="s">
        <v>30</v>
      </c>
      <c r="AX315" s="13" t="s">
        <v>73</v>
      </c>
      <c r="AY315" s="153" t="s">
        <v>140</v>
      </c>
    </row>
    <row r="316" spans="2:51" s="12" customFormat="1">
      <c r="B316" s="145"/>
      <c r="D316" s="146" t="s">
        <v>150</v>
      </c>
      <c r="E316" s="147" t="s">
        <v>1</v>
      </c>
      <c r="F316" s="148" t="s">
        <v>172</v>
      </c>
      <c r="H316" s="147" t="s">
        <v>1</v>
      </c>
      <c r="I316" s="149"/>
      <c r="L316" s="145"/>
      <c r="M316" s="150"/>
      <c r="T316" s="151"/>
      <c r="AT316" s="147" t="s">
        <v>150</v>
      </c>
      <c r="AU316" s="147" t="s">
        <v>83</v>
      </c>
      <c r="AV316" s="12" t="s">
        <v>81</v>
      </c>
      <c r="AW316" s="12" t="s">
        <v>30</v>
      </c>
      <c r="AX316" s="12" t="s">
        <v>73</v>
      </c>
      <c r="AY316" s="147" t="s">
        <v>140</v>
      </c>
    </row>
    <row r="317" spans="2:51" s="12" customFormat="1">
      <c r="B317" s="145"/>
      <c r="D317" s="146" t="s">
        <v>150</v>
      </c>
      <c r="E317" s="147" t="s">
        <v>1</v>
      </c>
      <c r="F317" s="148" t="s">
        <v>293</v>
      </c>
      <c r="H317" s="147" t="s">
        <v>1</v>
      </c>
      <c r="I317" s="149"/>
      <c r="L317" s="145"/>
      <c r="M317" s="150"/>
      <c r="T317" s="151"/>
      <c r="AT317" s="147" t="s">
        <v>150</v>
      </c>
      <c r="AU317" s="147" t="s">
        <v>83</v>
      </c>
      <c r="AV317" s="12" t="s">
        <v>81</v>
      </c>
      <c r="AW317" s="12" t="s">
        <v>30</v>
      </c>
      <c r="AX317" s="12" t="s">
        <v>73</v>
      </c>
      <c r="AY317" s="147" t="s">
        <v>140</v>
      </c>
    </row>
    <row r="318" spans="2:51" s="13" customFormat="1">
      <c r="B318" s="152"/>
      <c r="D318" s="146" t="s">
        <v>150</v>
      </c>
      <c r="E318" s="153" t="s">
        <v>1</v>
      </c>
      <c r="F318" s="154" t="s">
        <v>383</v>
      </c>
      <c r="H318" s="155">
        <v>3.25</v>
      </c>
      <c r="I318" s="156"/>
      <c r="L318" s="152"/>
      <c r="M318" s="157"/>
      <c r="T318" s="158"/>
      <c r="AT318" s="153" t="s">
        <v>150</v>
      </c>
      <c r="AU318" s="153" t="s">
        <v>83</v>
      </c>
      <c r="AV318" s="13" t="s">
        <v>83</v>
      </c>
      <c r="AW318" s="13" t="s">
        <v>30</v>
      </c>
      <c r="AX318" s="13" t="s">
        <v>73</v>
      </c>
      <c r="AY318" s="153" t="s">
        <v>140</v>
      </c>
    </row>
    <row r="319" spans="2:51" s="13" customFormat="1">
      <c r="B319" s="152"/>
      <c r="D319" s="146" t="s">
        <v>150</v>
      </c>
      <c r="E319" s="153" t="s">
        <v>1</v>
      </c>
      <c r="F319" s="154" t="s">
        <v>384</v>
      </c>
      <c r="H319" s="155">
        <v>2.5</v>
      </c>
      <c r="I319" s="156"/>
      <c r="L319" s="152"/>
      <c r="M319" s="157"/>
      <c r="T319" s="158"/>
      <c r="AT319" s="153" t="s">
        <v>150</v>
      </c>
      <c r="AU319" s="153" t="s">
        <v>83</v>
      </c>
      <c r="AV319" s="13" t="s">
        <v>83</v>
      </c>
      <c r="AW319" s="13" t="s">
        <v>30</v>
      </c>
      <c r="AX319" s="13" t="s">
        <v>73</v>
      </c>
      <c r="AY319" s="153" t="s">
        <v>140</v>
      </c>
    </row>
    <row r="320" spans="2:51" s="12" customFormat="1">
      <c r="B320" s="145"/>
      <c r="D320" s="146" t="s">
        <v>150</v>
      </c>
      <c r="E320" s="147" t="s">
        <v>1</v>
      </c>
      <c r="F320" s="148" t="s">
        <v>295</v>
      </c>
      <c r="H320" s="147" t="s">
        <v>1</v>
      </c>
      <c r="I320" s="149"/>
      <c r="L320" s="145"/>
      <c r="M320" s="150"/>
      <c r="T320" s="151"/>
      <c r="AT320" s="147" t="s">
        <v>150</v>
      </c>
      <c r="AU320" s="147" t="s">
        <v>83</v>
      </c>
      <c r="AV320" s="12" t="s">
        <v>81</v>
      </c>
      <c r="AW320" s="12" t="s">
        <v>30</v>
      </c>
      <c r="AX320" s="12" t="s">
        <v>73</v>
      </c>
      <c r="AY320" s="147" t="s">
        <v>140</v>
      </c>
    </row>
    <row r="321" spans="2:51" s="13" customFormat="1">
      <c r="B321" s="152"/>
      <c r="D321" s="146" t="s">
        <v>150</v>
      </c>
      <c r="E321" s="153" t="s">
        <v>1</v>
      </c>
      <c r="F321" s="154" t="s">
        <v>385</v>
      </c>
      <c r="H321" s="155">
        <v>5.5</v>
      </c>
      <c r="I321" s="156"/>
      <c r="L321" s="152"/>
      <c r="M321" s="157"/>
      <c r="T321" s="158"/>
      <c r="AT321" s="153" t="s">
        <v>150</v>
      </c>
      <c r="AU321" s="153" t="s">
        <v>83</v>
      </c>
      <c r="AV321" s="13" t="s">
        <v>83</v>
      </c>
      <c r="AW321" s="13" t="s">
        <v>30</v>
      </c>
      <c r="AX321" s="13" t="s">
        <v>73</v>
      </c>
      <c r="AY321" s="153" t="s">
        <v>140</v>
      </c>
    </row>
    <row r="322" spans="2:51" s="13" customFormat="1">
      <c r="B322" s="152"/>
      <c r="D322" s="146" t="s">
        <v>150</v>
      </c>
      <c r="E322" s="153" t="s">
        <v>1</v>
      </c>
      <c r="F322" s="154" t="s">
        <v>386</v>
      </c>
      <c r="H322" s="155">
        <v>3</v>
      </c>
      <c r="I322" s="156"/>
      <c r="L322" s="152"/>
      <c r="M322" s="157"/>
      <c r="T322" s="158"/>
      <c r="AT322" s="153" t="s">
        <v>150</v>
      </c>
      <c r="AU322" s="153" t="s">
        <v>83</v>
      </c>
      <c r="AV322" s="13" t="s">
        <v>83</v>
      </c>
      <c r="AW322" s="13" t="s">
        <v>30</v>
      </c>
      <c r="AX322" s="13" t="s">
        <v>73</v>
      </c>
      <c r="AY322" s="153" t="s">
        <v>140</v>
      </c>
    </row>
    <row r="323" spans="2:51" s="12" customFormat="1">
      <c r="B323" s="145"/>
      <c r="D323" s="146" t="s">
        <v>150</v>
      </c>
      <c r="E323" s="147" t="s">
        <v>1</v>
      </c>
      <c r="F323" s="148" t="s">
        <v>175</v>
      </c>
      <c r="H323" s="147" t="s">
        <v>1</v>
      </c>
      <c r="I323" s="149"/>
      <c r="L323" s="145"/>
      <c r="M323" s="150"/>
      <c r="T323" s="151"/>
      <c r="AT323" s="147" t="s">
        <v>150</v>
      </c>
      <c r="AU323" s="147" t="s">
        <v>83</v>
      </c>
      <c r="AV323" s="12" t="s">
        <v>81</v>
      </c>
      <c r="AW323" s="12" t="s">
        <v>30</v>
      </c>
      <c r="AX323" s="12" t="s">
        <v>73</v>
      </c>
      <c r="AY323" s="147" t="s">
        <v>140</v>
      </c>
    </row>
    <row r="324" spans="2:51" s="12" customFormat="1">
      <c r="B324" s="145"/>
      <c r="D324" s="146" t="s">
        <v>150</v>
      </c>
      <c r="E324" s="147" t="s">
        <v>1</v>
      </c>
      <c r="F324" s="148" t="s">
        <v>293</v>
      </c>
      <c r="H324" s="147" t="s">
        <v>1</v>
      </c>
      <c r="I324" s="149"/>
      <c r="L324" s="145"/>
      <c r="M324" s="150"/>
      <c r="T324" s="151"/>
      <c r="AT324" s="147" t="s">
        <v>150</v>
      </c>
      <c r="AU324" s="147" t="s">
        <v>83</v>
      </c>
      <c r="AV324" s="12" t="s">
        <v>81</v>
      </c>
      <c r="AW324" s="12" t="s">
        <v>30</v>
      </c>
      <c r="AX324" s="12" t="s">
        <v>73</v>
      </c>
      <c r="AY324" s="147" t="s">
        <v>140</v>
      </c>
    </row>
    <row r="325" spans="2:51" s="13" customFormat="1">
      <c r="B325" s="152"/>
      <c r="D325" s="146" t="s">
        <v>150</v>
      </c>
      <c r="E325" s="153" t="s">
        <v>1</v>
      </c>
      <c r="F325" s="154" t="s">
        <v>387</v>
      </c>
      <c r="H325" s="155">
        <v>3.25</v>
      </c>
      <c r="I325" s="156"/>
      <c r="L325" s="152"/>
      <c r="M325" s="157"/>
      <c r="T325" s="158"/>
      <c r="AT325" s="153" t="s">
        <v>150</v>
      </c>
      <c r="AU325" s="153" t="s">
        <v>83</v>
      </c>
      <c r="AV325" s="13" t="s">
        <v>83</v>
      </c>
      <c r="AW325" s="13" t="s">
        <v>30</v>
      </c>
      <c r="AX325" s="13" t="s">
        <v>73</v>
      </c>
      <c r="AY325" s="153" t="s">
        <v>140</v>
      </c>
    </row>
    <row r="326" spans="2:51" s="13" customFormat="1">
      <c r="B326" s="152"/>
      <c r="D326" s="146" t="s">
        <v>150</v>
      </c>
      <c r="E326" s="153" t="s">
        <v>1</v>
      </c>
      <c r="F326" s="154" t="s">
        <v>388</v>
      </c>
      <c r="H326" s="155">
        <v>2.5</v>
      </c>
      <c r="I326" s="156"/>
      <c r="L326" s="152"/>
      <c r="M326" s="157"/>
      <c r="T326" s="158"/>
      <c r="AT326" s="153" t="s">
        <v>150</v>
      </c>
      <c r="AU326" s="153" t="s">
        <v>83</v>
      </c>
      <c r="AV326" s="13" t="s">
        <v>83</v>
      </c>
      <c r="AW326" s="13" t="s">
        <v>30</v>
      </c>
      <c r="AX326" s="13" t="s">
        <v>73</v>
      </c>
      <c r="AY326" s="153" t="s">
        <v>140</v>
      </c>
    </row>
    <row r="327" spans="2:51" s="12" customFormat="1">
      <c r="B327" s="145"/>
      <c r="D327" s="146" t="s">
        <v>150</v>
      </c>
      <c r="E327" s="147" t="s">
        <v>1</v>
      </c>
      <c r="F327" s="148" t="s">
        <v>295</v>
      </c>
      <c r="H327" s="147" t="s">
        <v>1</v>
      </c>
      <c r="I327" s="149"/>
      <c r="L327" s="145"/>
      <c r="M327" s="150"/>
      <c r="T327" s="151"/>
      <c r="AT327" s="147" t="s">
        <v>150</v>
      </c>
      <c r="AU327" s="147" t="s">
        <v>83</v>
      </c>
      <c r="AV327" s="12" t="s">
        <v>81</v>
      </c>
      <c r="AW327" s="12" t="s">
        <v>30</v>
      </c>
      <c r="AX327" s="12" t="s">
        <v>73</v>
      </c>
      <c r="AY327" s="147" t="s">
        <v>140</v>
      </c>
    </row>
    <row r="328" spans="2:51" s="13" customFormat="1">
      <c r="B328" s="152"/>
      <c r="D328" s="146" t="s">
        <v>150</v>
      </c>
      <c r="E328" s="153" t="s">
        <v>1</v>
      </c>
      <c r="F328" s="154" t="s">
        <v>389</v>
      </c>
      <c r="H328" s="155">
        <v>6.5</v>
      </c>
      <c r="I328" s="156"/>
      <c r="L328" s="152"/>
      <c r="M328" s="157"/>
      <c r="T328" s="158"/>
      <c r="AT328" s="153" t="s">
        <v>150</v>
      </c>
      <c r="AU328" s="153" t="s">
        <v>83</v>
      </c>
      <c r="AV328" s="13" t="s">
        <v>83</v>
      </c>
      <c r="AW328" s="13" t="s">
        <v>30</v>
      </c>
      <c r="AX328" s="13" t="s">
        <v>73</v>
      </c>
      <c r="AY328" s="153" t="s">
        <v>140</v>
      </c>
    </row>
    <row r="329" spans="2:51" s="13" customFormat="1">
      <c r="B329" s="152"/>
      <c r="D329" s="146" t="s">
        <v>150</v>
      </c>
      <c r="E329" s="153" t="s">
        <v>1</v>
      </c>
      <c r="F329" s="154" t="s">
        <v>390</v>
      </c>
      <c r="H329" s="155">
        <v>6</v>
      </c>
      <c r="I329" s="156"/>
      <c r="L329" s="152"/>
      <c r="M329" s="157"/>
      <c r="T329" s="158"/>
      <c r="AT329" s="153" t="s">
        <v>150</v>
      </c>
      <c r="AU329" s="153" t="s">
        <v>83</v>
      </c>
      <c r="AV329" s="13" t="s">
        <v>83</v>
      </c>
      <c r="AW329" s="13" t="s">
        <v>30</v>
      </c>
      <c r="AX329" s="13" t="s">
        <v>73</v>
      </c>
      <c r="AY329" s="153" t="s">
        <v>140</v>
      </c>
    </row>
    <row r="330" spans="2:51" s="12" customFormat="1">
      <c r="B330" s="145"/>
      <c r="D330" s="146" t="s">
        <v>150</v>
      </c>
      <c r="E330" s="147" t="s">
        <v>1</v>
      </c>
      <c r="F330" s="148" t="s">
        <v>177</v>
      </c>
      <c r="H330" s="147" t="s">
        <v>1</v>
      </c>
      <c r="I330" s="149"/>
      <c r="L330" s="145"/>
      <c r="M330" s="150"/>
      <c r="T330" s="151"/>
      <c r="AT330" s="147" t="s">
        <v>150</v>
      </c>
      <c r="AU330" s="147" t="s">
        <v>83</v>
      </c>
      <c r="AV330" s="12" t="s">
        <v>81</v>
      </c>
      <c r="AW330" s="12" t="s">
        <v>30</v>
      </c>
      <c r="AX330" s="12" t="s">
        <v>73</v>
      </c>
      <c r="AY330" s="147" t="s">
        <v>140</v>
      </c>
    </row>
    <row r="331" spans="2:51" s="12" customFormat="1">
      <c r="B331" s="145"/>
      <c r="D331" s="146" t="s">
        <v>150</v>
      </c>
      <c r="E331" s="147" t="s">
        <v>1</v>
      </c>
      <c r="F331" s="148" t="s">
        <v>293</v>
      </c>
      <c r="H331" s="147" t="s">
        <v>1</v>
      </c>
      <c r="I331" s="149"/>
      <c r="L331" s="145"/>
      <c r="M331" s="150"/>
      <c r="T331" s="151"/>
      <c r="AT331" s="147" t="s">
        <v>150</v>
      </c>
      <c r="AU331" s="147" t="s">
        <v>83</v>
      </c>
      <c r="AV331" s="12" t="s">
        <v>81</v>
      </c>
      <c r="AW331" s="12" t="s">
        <v>30</v>
      </c>
      <c r="AX331" s="12" t="s">
        <v>73</v>
      </c>
      <c r="AY331" s="147" t="s">
        <v>140</v>
      </c>
    </row>
    <row r="332" spans="2:51" s="13" customFormat="1">
      <c r="B332" s="152"/>
      <c r="D332" s="146" t="s">
        <v>150</v>
      </c>
      <c r="E332" s="153" t="s">
        <v>1</v>
      </c>
      <c r="F332" s="154" t="s">
        <v>391</v>
      </c>
      <c r="H332" s="155">
        <v>6.25</v>
      </c>
      <c r="I332" s="156"/>
      <c r="L332" s="152"/>
      <c r="M332" s="157"/>
      <c r="T332" s="158"/>
      <c r="AT332" s="153" t="s">
        <v>150</v>
      </c>
      <c r="AU332" s="153" t="s">
        <v>83</v>
      </c>
      <c r="AV332" s="13" t="s">
        <v>83</v>
      </c>
      <c r="AW332" s="13" t="s">
        <v>30</v>
      </c>
      <c r="AX332" s="13" t="s">
        <v>73</v>
      </c>
      <c r="AY332" s="153" t="s">
        <v>140</v>
      </c>
    </row>
    <row r="333" spans="2:51" s="13" customFormat="1">
      <c r="B333" s="152"/>
      <c r="D333" s="146" t="s">
        <v>150</v>
      </c>
      <c r="E333" s="153" t="s">
        <v>1</v>
      </c>
      <c r="F333" s="154" t="s">
        <v>392</v>
      </c>
      <c r="H333" s="155">
        <v>3.5</v>
      </c>
      <c r="I333" s="156"/>
      <c r="L333" s="152"/>
      <c r="M333" s="157"/>
      <c r="T333" s="158"/>
      <c r="AT333" s="153" t="s">
        <v>150</v>
      </c>
      <c r="AU333" s="153" t="s">
        <v>83</v>
      </c>
      <c r="AV333" s="13" t="s">
        <v>83</v>
      </c>
      <c r="AW333" s="13" t="s">
        <v>30</v>
      </c>
      <c r="AX333" s="13" t="s">
        <v>73</v>
      </c>
      <c r="AY333" s="153" t="s">
        <v>140</v>
      </c>
    </row>
    <row r="334" spans="2:51" s="12" customFormat="1">
      <c r="B334" s="145"/>
      <c r="D334" s="146" t="s">
        <v>150</v>
      </c>
      <c r="E334" s="147" t="s">
        <v>1</v>
      </c>
      <c r="F334" s="148" t="s">
        <v>295</v>
      </c>
      <c r="H334" s="147" t="s">
        <v>1</v>
      </c>
      <c r="I334" s="149"/>
      <c r="L334" s="145"/>
      <c r="M334" s="150"/>
      <c r="T334" s="151"/>
      <c r="AT334" s="147" t="s">
        <v>150</v>
      </c>
      <c r="AU334" s="147" t="s">
        <v>83</v>
      </c>
      <c r="AV334" s="12" t="s">
        <v>81</v>
      </c>
      <c r="AW334" s="12" t="s">
        <v>30</v>
      </c>
      <c r="AX334" s="12" t="s">
        <v>73</v>
      </c>
      <c r="AY334" s="147" t="s">
        <v>140</v>
      </c>
    </row>
    <row r="335" spans="2:51" s="13" customFormat="1">
      <c r="B335" s="152"/>
      <c r="D335" s="146" t="s">
        <v>150</v>
      </c>
      <c r="E335" s="153" t="s">
        <v>1</v>
      </c>
      <c r="F335" s="154" t="s">
        <v>393</v>
      </c>
      <c r="H335" s="155">
        <v>4.25</v>
      </c>
      <c r="I335" s="156"/>
      <c r="L335" s="152"/>
      <c r="M335" s="157"/>
      <c r="T335" s="158"/>
      <c r="AT335" s="153" t="s">
        <v>150</v>
      </c>
      <c r="AU335" s="153" t="s">
        <v>83</v>
      </c>
      <c r="AV335" s="13" t="s">
        <v>83</v>
      </c>
      <c r="AW335" s="13" t="s">
        <v>30</v>
      </c>
      <c r="AX335" s="13" t="s">
        <v>73</v>
      </c>
      <c r="AY335" s="153" t="s">
        <v>140</v>
      </c>
    </row>
    <row r="336" spans="2:51" s="12" customFormat="1">
      <c r="B336" s="145"/>
      <c r="D336" s="146" t="s">
        <v>150</v>
      </c>
      <c r="E336" s="147" t="s">
        <v>1</v>
      </c>
      <c r="F336" s="148" t="s">
        <v>180</v>
      </c>
      <c r="H336" s="147" t="s">
        <v>1</v>
      </c>
      <c r="I336" s="149"/>
      <c r="L336" s="145"/>
      <c r="M336" s="150"/>
      <c r="T336" s="151"/>
      <c r="AT336" s="147" t="s">
        <v>150</v>
      </c>
      <c r="AU336" s="147" t="s">
        <v>83</v>
      </c>
      <c r="AV336" s="12" t="s">
        <v>81</v>
      </c>
      <c r="AW336" s="12" t="s">
        <v>30</v>
      </c>
      <c r="AX336" s="12" t="s">
        <v>73</v>
      </c>
      <c r="AY336" s="147" t="s">
        <v>140</v>
      </c>
    </row>
    <row r="337" spans="2:51" s="12" customFormat="1">
      <c r="B337" s="145"/>
      <c r="D337" s="146" t="s">
        <v>150</v>
      </c>
      <c r="E337" s="147" t="s">
        <v>1</v>
      </c>
      <c r="F337" s="148" t="s">
        <v>293</v>
      </c>
      <c r="H337" s="147" t="s">
        <v>1</v>
      </c>
      <c r="I337" s="149"/>
      <c r="L337" s="145"/>
      <c r="M337" s="150"/>
      <c r="T337" s="151"/>
      <c r="AT337" s="147" t="s">
        <v>150</v>
      </c>
      <c r="AU337" s="147" t="s">
        <v>83</v>
      </c>
      <c r="AV337" s="12" t="s">
        <v>81</v>
      </c>
      <c r="AW337" s="12" t="s">
        <v>30</v>
      </c>
      <c r="AX337" s="12" t="s">
        <v>73</v>
      </c>
      <c r="AY337" s="147" t="s">
        <v>140</v>
      </c>
    </row>
    <row r="338" spans="2:51" s="13" customFormat="1">
      <c r="B338" s="152"/>
      <c r="D338" s="146" t="s">
        <v>150</v>
      </c>
      <c r="E338" s="153" t="s">
        <v>1</v>
      </c>
      <c r="F338" s="154" t="s">
        <v>394</v>
      </c>
      <c r="H338" s="155">
        <v>6</v>
      </c>
      <c r="I338" s="156"/>
      <c r="L338" s="152"/>
      <c r="M338" s="157"/>
      <c r="T338" s="158"/>
      <c r="AT338" s="153" t="s">
        <v>150</v>
      </c>
      <c r="AU338" s="153" t="s">
        <v>83</v>
      </c>
      <c r="AV338" s="13" t="s">
        <v>83</v>
      </c>
      <c r="AW338" s="13" t="s">
        <v>30</v>
      </c>
      <c r="AX338" s="13" t="s">
        <v>73</v>
      </c>
      <c r="AY338" s="153" t="s">
        <v>140</v>
      </c>
    </row>
    <row r="339" spans="2:51" s="12" customFormat="1">
      <c r="B339" s="145"/>
      <c r="D339" s="146" t="s">
        <v>150</v>
      </c>
      <c r="E339" s="147" t="s">
        <v>1</v>
      </c>
      <c r="F339" s="148" t="s">
        <v>295</v>
      </c>
      <c r="H339" s="147" t="s">
        <v>1</v>
      </c>
      <c r="I339" s="149"/>
      <c r="L339" s="145"/>
      <c r="M339" s="150"/>
      <c r="T339" s="151"/>
      <c r="AT339" s="147" t="s">
        <v>150</v>
      </c>
      <c r="AU339" s="147" t="s">
        <v>83</v>
      </c>
      <c r="AV339" s="12" t="s">
        <v>81</v>
      </c>
      <c r="AW339" s="12" t="s">
        <v>30</v>
      </c>
      <c r="AX339" s="12" t="s">
        <v>73</v>
      </c>
      <c r="AY339" s="147" t="s">
        <v>140</v>
      </c>
    </row>
    <row r="340" spans="2:51" s="13" customFormat="1">
      <c r="B340" s="152"/>
      <c r="D340" s="146" t="s">
        <v>150</v>
      </c>
      <c r="E340" s="153" t="s">
        <v>1</v>
      </c>
      <c r="F340" s="154" t="s">
        <v>395</v>
      </c>
      <c r="H340" s="155">
        <v>5.25</v>
      </c>
      <c r="I340" s="156"/>
      <c r="L340" s="152"/>
      <c r="M340" s="157"/>
      <c r="T340" s="158"/>
      <c r="AT340" s="153" t="s">
        <v>150</v>
      </c>
      <c r="AU340" s="153" t="s">
        <v>83</v>
      </c>
      <c r="AV340" s="13" t="s">
        <v>83</v>
      </c>
      <c r="AW340" s="13" t="s">
        <v>30</v>
      </c>
      <c r="AX340" s="13" t="s">
        <v>73</v>
      </c>
      <c r="AY340" s="153" t="s">
        <v>140</v>
      </c>
    </row>
    <row r="341" spans="2:51" s="12" customFormat="1">
      <c r="B341" s="145"/>
      <c r="D341" s="146" t="s">
        <v>150</v>
      </c>
      <c r="E341" s="147" t="s">
        <v>1</v>
      </c>
      <c r="F341" s="148" t="s">
        <v>182</v>
      </c>
      <c r="H341" s="147" t="s">
        <v>1</v>
      </c>
      <c r="I341" s="149"/>
      <c r="L341" s="145"/>
      <c r="M341" s="150"/>
      <c r="T341" s="151"/>
      <c r="AT341" s="147" t="s">
        <v>150</v>
      </c>
      <c r="AU341" s="147" t="s">
        <v>83</v>
      </c>
      <c r="AV341" s="12" t="s">
        <v>81</v>
      </c>
      <c r="AW341" s="12" t="s">
        <v>30</v>
      </c>
      <c r="AX341" s="12" t="s">
        <v>73</v>
      </c>
      <c r="AY341" s="147" t="s">
        <v>140</v>
      </c>
    </row>
    <row r="342" spans="2:51" s="12" customFormat="1">
      <c r="B342" s="145"/>
      <c r="D342" s="146" t="s">
        <v>150</v>
      </c>
      <c r="E342" s="147" t="s">
        <v>1</v>
      </c>
      <c r="F342" s="148" t="s">
        <v>293</v>
      </c>
      <c r="H342" s="147" t="s">
        <v>1</v>
      </c>
      <c r="I342" s="149"/>
      <c r="L342" s="145"/>
      <c r="M342" s="150"/>
      <c r="T342" s="151"/>
      <c r="AT342" s="147" t="s">
        <v>150</v>
      </c>
      <c r="AU342" s="147" t="s">
        <v>83</v>
      </c>
      <c r="AV342" s="12" t="s">
        <v>81</v>
      </c>
      <c r="AW342" s="12" t="s">
        <v>30</v>
      </c>
      <c r="AX342" s="12" t="s">
        <v>73</v>
      </c>
      <c r="AY342" s="147" t="s">
        <v>140</v>
      </c>
    </row>
    <row r="343" spans="2:51" s="13" customFormat="1">
      <c r="B343" s="152"/>
      <c r="D343" s="146" t="s">
        <v>150</v>
      </c>
      <c r="E343" s="153" t="s">
        <v>1</v>
      </c>
      <c r="F343" s="154" t="s">
        <v>396</v>
      </c>
      <c r="H343" s="155">
        <v>4.25</v>
      </c>
      <c r="I343" s="156"/>
      <c r="L343" s="152"/>
      <c r="M343" s="157"/>
      <c r="T343" s="158"/>
      <c r="AT343" s="153" t="s">
        <v>150</v>
      </c>
      <c r="AU343" s="153" t="s">
        <v>83</v>
      </c>
      <c r="AV343" s="13" t="s">
        <v>83</v>
      </c>
      <c r="AW343" s="13" t="s">
        <v>30</v>
      </c>
      <c r="AX343" s="13" t="s">
        <v>73</v>
      </c>
      <c r="AY343" s="153" t="s">
        <v>140</v>
      </c>
    </row>
    <row r="344" spans="2:51" s="12" customFormat="1">
      <c r="B344" s="145"/>
      <c r="D344" s="146" t="s">
        <v>150</v>
      </c>
      <c r="E344" s="147" t="s">
        <v>1</v>
      </c>
      <c r="F344" s="148" t="s">
        <v>295</v>
      </c>
      <c r="H344" s="147" t="s">
        <v>1</v>
      </c>
      <c r="I344" s="149"/>
      <c r="L344" s="145"/>
      <c r="M344" s="150"/>
      <c r="T344" s="151"/>
      <c r="AT344" s="147" t="s">
        <v>150</v>
      </c>
      <c r="AU344" s="147" t="s">
        <v>83</v>
      </c>
      <c r="AV344" s="12" t="s">
        <v>81</v>
      </c>
      <c r="AW344" s="12" t="s">
        <v>30</v>
      </c>
      <c r="AX344" s="12" t="s">
        <v>73</v>
      </c>
      <c r="AY344" s="147" t="s">
        <v>140</v>
      </c>
    </row>
    <row r="345" spans="2:51" s="13" customFormat="1">
      <c r="B345" s="152"/>
      <c r="D345" s="146" t="s">
        <v>150</v>
      </c>
      <c r="E345" s="153" t="s">
        <v>1</v>
      </c>
      <c r="F345" s="154" t="s">
        <v>397</v>
      </c>
      <c r="H345" s="155">
        <v>1</v>
      </c>
      <c r="I345" s="156"/>
      <c r="L345" s="152"/>
      <c r="M345" s="157"/>
      <c r="T345" s="158"/>
      <c r="AT345" s="153" t="s">
        <v>150</v>
      </c>
      <c r="AU345" s="153" t="s">
        <v>83</v>
      </c>
      <c r="AV345" s="13" t="s">
        <v>83</v>
      </c>
      <c r="AW345" s="13" t="s">
        <v>30</v>
      </c>
      <c r="AX345" s="13" t="s">
        <v>73</v>
      </c>
      <c r="AY345" s="153" t="s">
        <v>140</v>
      </c>
    </row>
    <row r="346" spans="2:51" s="13" customFormat="1">
      <c r="B346" s="152"/>
      <c r="D346" s="146" t="s">
        <v>150</v>
      </c>
      <c r="E346" s="153" t="s">
        <v>1</v>
      </c>
      <c r="F346" s="154" t="s">
        <v>398</v>
      </c>
      <c r="H346" s="155">
        <v>4</v>
      </c>
      <c r="I346" s="156"/>
      <c r="L346" s="152"/>
      <c r="M346" s="157"/>
      <c r="T346" s="158"/>
      <c r="AT346" s="153" t="s">
        <v>150</v>
      </c>
      <c r="AU346" s="153" t="s">
        <v>83</v>
      </c>
      <c r="AV346" s="13" t="s">
        <v>83</v>
      </c>
      <c r="AW346" s="13" t="s">
        <v>30</v>
      </c>
      <c r="AX346" s="13" t="s">
        <v>73</v>
      </c>
      <c r="AY346" s="153" t="s">
        <v>140</v>
      </c>
    </row>
    <row r="347" spans="2:51" s="12" customFormat="1">
      <c r="B347" s="145"/>
      <c r="D347" s="146" t="s">
        <v>150</v>
      </c>
      <c r="E347" s="147" t="s">
        <v>1</v>
      </c>
      <c r="F347" s="148" t="s">
        <v>184</v>
      </c>
      <c r="H347" s="147" t="s">
        <v>1</v>
      </c>
      <c r="I347" s="149"/>
      <c r="L347" s="145"/>
      <c r="M347" s="150"/>
      <c r="T347" s="151"/>
      <c r="AT347" s="147" t="s">
        <v>150</v>
      </c>
      <c r="AU347" s="147" t="s">
        <v>83</v>
      </c>
      <c r="AV347" s="12" t="s">
        <v>81</v>
      </c>
      <c r="AW347" s="12" t="s">
        <v>30</v>
      </c>
      <c r="AX347" s="12" t="s">
        <v>73</v>
      </c>
      <c r="AY347" s="147" t="s">
        <v>140</v>
      </c>
    </row>
    <row r="348" spans="2:51" s="12" customFormat="1">
      <c r="B348" s="145"/>
      <c r="D348" s="146" t="s">
        <v>150</v>
      </c>
      <c r="E348" s="147" t="s">
        <v>1</v>
      </c>
      <c r="F348" s="148" t="s">
        <v>293</v>
      </c>
      <c r="H348" s="147" t="s">
        <v>1</v>
      </c>
      <c r="I348" s="149"/>
      <c r="L348" s="145"/>
      <c r="M348" s="150"/>
      <c r="T348" s="151"/>
      <c r="AT348" s="147" t="s">
        <v>150</v>
      </c>
      <c r="AU348" s="147" t="s">
        <v>83</v>
      </c>
      <c r="AV348" s="12" t="s">
        <v>81</v>
      </c>
      <c r="AW348" s="12" t="s">
        <v>30</v>
      </c>
      <c r="AX348" s="12" t="s">
        <v>73</v>
      </c>
      <c r="AY348" s="147" t="s">
        <v>140</v>
      </c>
    </row>
    <row r="349" spans="2:51" s="13" customFormat="1">
      <c r="B349" s="152"/>
      <c r="D349" s="146" t="s">
        <v>150</v>
      </c>
      <c r="E349" s="153" t="s">
        <v>1</v>
      </c>
      <c r="F349" s="154" t="s">
        <v>399</v>
      </c>
      <c r="H349" s="155">
        <v>4</v>
      </c>
      <c r="I349" s="156"/>
      <c r="L349" s="152"/>
      <c r="M349" s="157"/>
      <c r="T349" s="158"/>
      <c r="AT349" s="153" t="s">
        <v>150</v>
      </c>
      <c r="AU349" s="153" t="s">
        <v>83</v>
      </c>
      <c r="AV349" s="13" t="s">
        <v>83</v>
      </c>
      <c r="AW349" s="13" t="s">
        <v>30</v>
      </c>
      <c r="AX349" s="13" t="s">
        <v>73</v>
      </c>
      <c r="AY349" s="153" t="s">
        <v>140</v>
      </c>
    </row>
    <row r="350" spans="2:51" s="13" customFormat="1">
      <c r="B350" s="152"/>
      <c r="D350" s="146" t="s">
        <v>150</v>
      </c>
      <c r="E350" s="153" t="s">
        <v>1</v>
      </c>
      <c r="F350" s="154" t="s">
        <v>400</v>
      </c>
      <c r="H350" s="155">
        <v>2.25</v>
      </c>
      <c r="I350" s="156"/>
      <c r="L350" s="152"/>
      <c r="M350" s="157"/>
      <c r="T350" s="158"/>
      <c r="AT350" s="153" t="s">
        <v>150</v>
      </c>
      <c r="AU350" s="153" t="s">
        <v>83</v>
      </c>
      <c r="AV350" s="13" t="s">
        <v>83</v>
      </c>
      <c r="AW350" s="13" t="s">
        <v>30</v>
      </c>
      <c r="AX350" s="13" t="s">
        <v>73</v>
      </c>
      <c r="AY350" s="153" t="s">
        <v>140</v>
      </c>
    </row>
    <row r="351" spans="2:51" s="12" customFormat="1">
      <c r="B351" s="145"/>
      <c r="D351" s="146" t="s">
        <v>150</v>
      </c>
      <c r="E351" s="147" t="s">
        <v>1</v>
      </c>
      <c r="F351" s="148" t="s">
        <v>295</v>
      </c>
      <c r="H351" s="147" t="s">
        <v>1</v>
      </c>
      <c r="I351" s="149"/>
      <c r="L351" s="145"/>
      <c r="M351" s="150"/>
      <c r="T351" s="151"/>
      <c r="AT351" s="147" t="s">
        <v>150</v>
      </c>
      <c r="AU351" s="147" t="s">
        <v>83</v>
      </c>
      <c r="AV351" s="12" t="s">
        <v>81</v>
      </c>
      <c r="AW351" s="12" t="s">
        <v>30</v>
      </c>
      <c r="AX351" s="12" t="s">
        <v>73</v>
      </c>
      <c r="AY351" s="147" t="s">
        <v>140</v>
      </c>
    </row>
    <row r="352" spans="2:51" s="13" customFormat="1">
      <c r="B352" s="152"/>
      <c r="D352" s="146" t="s">
        <v>150</v>
      </c>
      <c r="E352" s="153" t="s">
        <v>1</v>
      </c>
      <c r="F352" s="154" t="s">
        <v>397</v>
      </c>
      <c r="H352" s="155">
        <v>1</v>
      </c>
      <c r="I352" s="156"/>
      <c r="L352" s="152"/>
      <c r="M352" s="157"/>
      <c r="T352" s="158"/>
      <c r="AT352" s="153" t="s">
        <v>150</v>
      </c>
      <c r="AU352" s="153" t="s">
        <v>83</v>
      </c>
      <c r="AV352" s="13" t="s">
        <v>83</v>
      </c>
      <c r="AW352" s="13" t="s">
        <v>30</v>
      </c>
      <c r="AX352" s="13" t="s">
        <v>73</v>
      </c>
      <c r="AY352" s="153" t="s">
        <v>140</v>
      </c>
    </row>
    <row r="353" spans="2:51" s="13" customFormat="1">
      <c r="B353" s="152"/>
      <c r="D353" s="146" t="s">
        <v>150</v>
      </c>
      <c r="E353" s="153" t="s">
        <v>1</v>
      </c>
      <c r="F353" s="154" t="s">
        <v>401</v>
      </c>
      <c r="H353" s="155">
        <v>2</v>
      </c>
      <c r="I353" s="156"/>
      <c r="L353" s="152"/>
      <c r="M353" s="157"/>
      <c r="T353" s="158"/>
      <c r="AT353" s="153" t="s">
        <v>150</v>
      </c>
      <c r="AU353" s="153" t="s">
        <v>83</v>
      </c>
      <c r="AV353" s="13" t="s">
        <v>83</v>
      </c>
      <c r="AW353" s="13" t="s">
        <v>30</v>
      </c>
      <c r="AX353" s="13" t="s">
        <v>73</v>
      </c>
      <c r="AY353" s="153" t="s">
        <v>140</v>
      </c>
    </row>
    <row r="354" spans="2:51" s="12" customFormat="1">
      <c r="B354" s="145"/>
      <c r="D354" s="146" t="s">
        <v>150</v>
      </c>
      <c r="E354" s="147" t="s">
        <v>1</v>
      </c>
      <c r="F354" s="148" t="s">
        <v>186</v>
      </c>
      <c r="H354" s="147" t="s">
        <v>1</v>
      </c>
      <c r="I354" s="149"/>
      <c r="L354" s="145"/>
      <c r="M354" s="150"/>
      <c r="T354" s="151"/>
      <c r="AT354" s="147" t="s">
        <v>150</v>
      </c>
      <c r="AU354" s="147" t="s">
        <v>83</v>
      </c>
      <c r="AV354" s="12" t="s">
        <v>81</v>
      </c>
      <c r="AW354" s="12" t="s">
        <v>30</v>
      </c>
      <c r="AX354" s="12" t="s">
        <v>73</v>
      </c>
      <c r="AY354" s="147" t="s">
        <v>140</v>
      </c>
    </row>
    <row r="355" spans="2:51" s="12" customFormat="1">
      <c r="B355" s="145"/>
      <c r="D355" s="146" t="s">
        <v>150</v>
      </c>
      <c r="E355" s="147" t="s">
        <v>1</v>
      </c>
      <c r="F355" s="148" t="s">
        <v>293</v>
      </c>
      <c r="H355" s="147" t="s">
        <v>1</v>
      </c>
      <c r="I355" s="149"/>
      <c r="L355" s="145"/>
      <c r="M355" s="150"/>
      <c r="T355" s="151"/>
      <c r="AT355" s="147" t="s">
        <v>150</v>
      </c>
      <c r="AU355" s="147" t="s">
        <v>83</v>
      </c>
      <c r="AV355" s="12" t="s">
        <v>81</v>
      </c>
      <c r="AW355" s="12" t="s">
        <v>30</v>
      </c>
      <c r="AX355" s="12" t="s">
        <v>73</v>
      </c>
      <c r="AY355" s="147" t="s">
        <v>140</v>
      </c>
    </row>
    <row r="356" spans="2:51" s="13" customFormat="1">
      <c r="B356" s="152"/>
      <c r="D356" s="146" t="s">
        <v>150</v>
      </c>
      <c r="E356" s="153" t="s">
        <v>1</v>
      </c>
      <c r="F356" s="154" t="s">
        <v>397</v>
      </c>
      <c r="H356" s="155">
        <v>1</v>
      </c>
      <c r="I356" s="156"/>
      <c r="L356" s="152"/>
      <c r="M356" s="157"/>
      <c r="T356" s="158"/>
      <c r="AT356" s="153" t="s">
        <v>150</v>
      </c>
      <c r="AU356" s="153" t="s">
        <v>83</v>
      </c>
      <c r="AV356" s="13" t="s">
        <v>83</v>
      </c>
      <c r="AW356" s="13" t="s">
        <v>30</v>
      </c>
      <c r="AX356" s="13" t="s">
        <v>73</v>
      </c>
      <c r="AY356" s="153" t="s">
        <v>140</v>
      </c>
    </row>
    <row r="357" spans="2:51" s="13" customFormat="1">
      <c r="B357" s="152"/>
      <c r="D357" s="146" t="s">
        <v>150</v>
      </c>
      <c r="E357" s="153" t="s">
        <v>1</v>
      </c>
      <c r="F357" s="154" t="s">
        <v>402</v>
      </c>
      <c r="H357" s="155">
        <v>2</v>
      </c>
      <c r="I357" s="156"/>
      <c r="L357" s="152"/>
      <c r="M357" s="157"/>
      <c r="T357" s="158"/>
      <c r="AT357" s="153" t="s">
        <v>150</v>
      </c>
      <c r="AU357" s="153" t="s">
        <v>83</v>
      </c>
      <c r="AV357" s="13" t="s">
        <v>83</v>
      </c>
      <c r="AW357" s="13" t="s">
        <v>30</v>
      </c>
      <c r="AX357" s="13" t="s">
        <v>73</v>
      </c>
      <c r="AY357" s="153" t="s">
        <v>140</v>
      </c>
    </row>
    <row r="358" spans="2:51" s="12" customFormat="1">
      <c r="B358" s="145"/>
      <c r="D358" s="146" t="s">
        <v>150</v>
      </c>
      <c r="E358" s="147" t="s">
        <v>1</v>
      </c>
      <c r="F358" s="148" t="s">
        <v>295</v>
      </c>
      <c r="H358" s="147" t="s">
        <v>1</v>
      </c>
      <c r="I358" s="149"/>
      <c r="L358" s="145"/>
      <c r="M358" s="150"/>
      <c r="T358" s="151"/>
      <c r="AT358" s="147" t="s">
        <v>150</v>
      </c>
      <c r="AU358" s="147" t="s">
        <v>83</v>
      </c>
      <c r="AV358" s="12" t="s">
        <v>81</v>
      </c>
      <c r="AW358" s="12" t="s">
        <v>30</v>
      </c>
      <c r="AX358" s="12" t="s">
        <v>73</v>
      </c>
      <c r="AY358" s="147" t="s">
        <v>140</v>
      </c>
    </row>
    <row r="359" spans="2:51" s="13" customFormat="1">
      <c r="B359" s="152"/>
      <c r="D359" s="146" t="s">
        <v>150</v>
      </c>
      <c r="E359" s="153" t="s">
        <v>1</v>
      </c>
      <c r="F359" s="154" t="s">
        <v>403</v>
      </c>
      <c r="H359" s="155">
        <v>1</v>
      </c>
      <c r="I359" s="156"/>
      <c r="L359" s="152"/>
      <c r="M359" s="157"/>
      <c r="T359" s="158"/>
      <c r="AT359" s="153" t="s">
        <v>150</v>
      </c>
      <c r="AU359" s="153" t="s">
        <v>83</v>
      </c>
      <c r="AV359" s="13" t="s">
        <v>83</v>
      </c>
      <c r="AW359" s="13" t="s">
        <v>30</v>
      </c>
      <c r="AX359" s="13" t="s">
        <v>73</v>
      </c>
      <c r="AY359" s="153" t="s">
        <v>140</v>
      </c>
    </row>
    <row r="360" spans="2:51" s="12" customFormat="1">
      <c r="B360" s="145"/>
      <c r="D360" s="146" t="s">
        <v>150</v>
      </c>
      <c r="E360" s="147" t="s">
        <v>1</v>
      </c>
      <c r="F360" s="148" t="s">
        <v>404</v>
      </c>
      <c r="H360" s="147" t="s">
        <v>1</v>
      </c>
      <c r="I360" s="149"/>
      <c r="L360" s="145"/>
      <c r="M360" s="150"/>
      <c r="T360" s="151"/>
      <c r="AT360" s="147" t="s">
        <v>150</v>
      </c>
      <c r="AU360" s="147" t="s">
        <v>83</v>
      </c>
      <c r="AV360" s="12" t="s">
        <v>81</v>
      </c>
      <c r="AW360" s="12" t="s">
        <v>30</v>
      </c>
      <c r="AX360" s="12" t="s">
        <v>73</v>
      </c>
      <c r="AY360" s="147" t="s">
        <v>140</v>
      </c>
    </row>
    <row r="361" spans="2:51" s="12" customFormat="1">
      <c r="B361" s="145"/>
      <c r="D361" s="146" t="s">
        <v>150</v>
      </c>
      <c r="E361" s="147" t="s">
        <v>1</v>
      </c>
      <c r="F361" s="148" t="s">
        <v>293</v>
      </c>
      <c r="H361" s="147" t="s">
        <v>1</v>
      </c>
      <c r="I361" s="149"/>
      <c r="L361" s="145"/>
      <c r="M361" s="150"/>
      <c r="T361" s="151"/>
      <c r="AT361" s="147" t="s">
        <v>150</v>
      </c>
      <c r="AU361" s="147" t="s">
        <v>83</v>
      </c>
      <c r="AV361" s="12" t="s">
        <v>81</v>
      </c>
      <c r="AW361" s="12" t="s">
        <v>30</v>
      </c>
      <c r="AX361" s="12" t="s">
        <v>73</v>
      </c>
      <c r="AY361" s="147" t="s">
        <v>140</v>
      </c>
    </row>
    <row r="362" spans="2:51" s="13" customFormat="1">
      <c r="B362" s="152"/>
      <c r="D362" s="146" t="s">
        <v>150</v>
      </c>
      <c r="E362" s="153" t="s">
        <v>1</v>
      </c>
      <c r="F362" s="154" t="s">
        <v>364</v>
      </c>
      <c r="H362" s="155">
        <v>1.5</v>
      </c>
      <c r="I362" s="156"/>
      <c r="L362" s="152"/>
      <c r="M362" s="157"/>
      <c r="T362" s="158"/>
      <c r="AT362" s="153" t="s">
        <v>150</v>
      </c>
      <c r="AU362" s="153" t="s">
        <v>83</v>
      </c>
      <c r="AV362" s="13" t="s">
        <v>83</v>
      </c>
      <c r="AW362" s="13" t="s">
        <v>30</v>
      </c>
      <c r="AX362" s="13" t="s">
        <v>73</v>
      </c>
      <c r="AY362" s="153" t="s">
        <v>140</v>
      </c>
    </row>
    <row r="363" spans="2:51" s="13" customFormat="1">
      <c r="B363" s="152"/>
      <c r="D363" s="146" t="s">
        <v>150</v>
      </c>
      <c r="E363" s="153" t="s">
        <v>1</v>
      </c>
      <c r="F363" s="154" t="s">
        <v>405</v>
      </c>
      <c r="H363" s="155">
        <v>0.5</v>
      </c>
      <c r="I363" s="156"/>
      <c r="L363" s="152"/>
      <c r="M363" s="157"/>
      <c r="T363" s="158"/>
      <c r="AT363" s="153" t="s">
        <v>150</v>
      </c>
      <c r="AU363" s="153" t="s">
        <v>83</v>
      </c>
      <c r="AV363" s="13" t="s">
        <v>83</v>
      </c>
      <c r="AW363" s="13" t="s">
        <v>30</v>
      </c>
      <c r="AX363" s="13" t="s">
        <v>73</v>
      </c>
      <c r="AY363" s="153" t="s">
        <v>140</v>
      </c>
    </row>
    <row r="364" spans="2:51" s="12" customFormat="1">
      <c r="B364" s="145"/>
      <c r="D364" s="146" t="s">
        <v>150</v>
      </c>
      <c r="E364" s="147" t="s">
        <v>1</v>
      </c>
      <c r="F364" s="148" t="s">
        <v>295</v>
      </c>
      <c r="H364" s="147" t="s">
        <v>1</v>
      </c>
      <c r="I364" s="149"/>
      <c r="L364" s="145"/>
      <c r="M364" s="150"/>
      <c r="T364" s="151"/>
      <c r="AT364" s="147" t="s">
        <v>150</v>
      </c>
      <c r="AU364" s="147" t="s">
        <v>83</v>
      </c>
      <c r="AV364" s="12" t="s">
        <v>81</v>
      </c>
      <c r="AW364" s="12" t="s">
        <v>30</v>
      </c>
      <c r="AX364" s="12" t="s">
        <v>73</v>
      </c>
      <c r="AY364" s="147" t="s">
        <v>140</v>
      </c>
    </row>
    <row r="365" spans="2:51" s="13" customFormat="1">
      <c r="B365" s="152"/>
      <c r="D365" s="146" t="s">
        <v>150</v>
      </c>
      <c r="E365" s="153" t="s">
        <v>1</v>
      </c>
      <c r="F365" s="154" t="s">
        <v>406</v>
      </c>
      <c r="H365" s="155">
        <v>2.5</v>
      </c>
      <c r="I365" s="156"/>
      <c r="L365" s="152"/>
      <c r="M365" s="157"/>
      <c r="T365" s="158"/>
      <c r="AT365" s="153" t="s">
        <v>150</v>
      </c>
      <c r="AU365" s="153" t="s">
        <v>83</v>
      </c>
      <c r="AV365" s="13" t="s">
        <v>83</v>
      </c>
      <c r="AW365" s="13" t="s">
        <v>30</v>
      </c>
      <c r="AX365" s="13" t="s">
        <v>73</v>
      </c>
      <c r="AY365" s="153" t="s">
        <v>140</v>
      </c>
    </row>
    <row r="366" spans="2:51" s="13" customFormat="1">
      <c r="B366" s="152"/>
      <c r="D366" s="146" t="s">
        <v>150</v>
      </c>
      <c r="E366" s="153" t="s">
        <v>1</v>
      </c>
      <c r="F366" s="154" t="s">
        <v>401</v>
      </c>
      <c r="H366" s="155">
        <v>2</v>
      </c>
      <c r="I366" s="156"/>
      <c r="L366" s="152"/>
      <c r="M366" s="157"/>
      <c r="T366" s="158"/>
      <c r="AT366" s="153" t="s">
        <v>150</v>
      </c>
      <c r="AU366" s="153" t="s">
        <v>83</v>
      </c>
      <c r="AV366" s="13" t="s">
        <v>83</v>
      </c>
      <c r="AW366" s="13" t="s">
        <v>30</v>
      </c>
      <c r="AX366" s="13" t="s">
        <v>73</v>
      </c>
      <c r="AY366" s="153" t="s">
        <v>140</v>
      </c>
    </row>
    <row r="367" spans="2:51" s="13" customFormat="1">
      <c r="B367" s="152"/>
      <c r="D367" s="146" t="s">
        <v>150</v>
      </c>
      <c r="E367" s="153" t="s">
        <v>1</v>
      </c>
      <c r="F367" s="154" t="s">
        <v>397</v>
      </c>
      <c r="H367" s="155">
        <v>1</v>
      </c>
      <c r="I367" s="156"/>
      <c r="L367" s="152"/>
      <c r="M367" s="157"/>
      <c r="T367" s="158"/>
      <c r="AT367" s="153" t="s">
        <v>150</v>
      </c>
      <c r="AU367" s="153" t="s">
        <v>83</v>
      </c>
      <c r="AV367" s="13" t="s">
        <v>83</v>
      </c>
      <c r="AW367" s="13" t="s">
        <v>30</v>
      </c>
      <c r="AX367" s="13" t="s">
        <v>73</v>
      </c>
      <c r="AY367" s="153" t="s">
        <v>140</v>
      </c>
    </row>
    <row r="368" spans="2:51" s="12" customFormat="1">
      <c r="B368" s="145"/>
      <c r="D368" s="146" t="s">
        <v>150</v>
      </c>
      <c r="E368" s="147" t="s">
        <v>1</v>
      </c>
      <c r="F368" s="148" t="s">
        <v>407</v>
      </c>
      <c r="H368" s="147" t="s">
        <v>1</v>
      </c>
      <c r="I368" s="149"/>
      <c r="L368" s="145"/>
      <c r="M368" s="150"/>
      <c r="T368" s="151"/>
      <c r="AT368" s="147" t="s">
        <v>150</v>
      </c>
      <c r="AU368" s="147" t="s">
        <v>83</v>
      </c>
      <c r="AV368" s="12" t="s">
        <v>81</v>
      </c>
      <c r="AW368" s="12" t="s">
        <v>30</v>
      </c>
      <c r="AX368" s="12" t="s">
        <v>73</v>
      </c>
      <c r="AY368" s="147" t="s">
        <v>140</v>
      </c>
    </row>
    <row r="369" spans="2:65" s="12" customFormat="1">
      <c r="B369" s="145"/>
      <c r="D369" s="146" t="s">
        <v>150</v>
      </c>
      <c r="E369" s="147" t="s">
        <v>1</v>
      </c>
      <c r="F369" s="148" t="s">
        <v>293</v>
      </c>
      <c r="H369" s="147" t="s">
        <v>1</v>
      </c>
      <c r="I369" s="149"/>
      <c r="L369" s="145"/>
      <c r="M369" s="150"/>
      <c r="T369" s="151"/>
      <c r="AT369" s="147" t="s">
        <v>150</v>
      </c>
      <c r="AU369" s="147" t="s">
        <v>83</v>
      </c>
      <c r="AV369" s="12" t="s">
        <v>81</v>
      </c>
      <c r="AW369" s="12" t="s">
        <v>30</v>
      </c>
      <c r="AX369" s="12" t="s">
        <v>73</v>
      </c>
      <c r="AY369" s="147" t="s">
        <v>140</v>
      </c>
    </row>
    <row r="370" spans="2:65" s="13" customFormat="1">
      <c r="B370" s="152"/>
      <c r="D370" s="146" t="s">
        <v>150</v>
      </c>
      <c r="E370" s="153" t="s">
        <v>1</v>
      </c>
      <c r="F370" s="154" t="s">
        <v>408</v>
      </c>
      <c r="H370" s="155">
        <v>7.5</v>
      </c>
      <c r="I370" s="156"/>
      <c r="L370" s="152"/>
      <c r="M370" s="157"/>
      <c r="T370" s="158"/>
      <c r="AT370" s="153" t="s">
        <v>150</v>
      </c>
      <c r="AU370" s="153" t="s">
        <v>83</v>
      </c>
      <c r="AV370" s="13" t="s">
        <v>83</v>
      </c>
      <c r="AW370" s="13" t="s">
        <v>30</v>
      </c>
      <c r="AX370" s="13" t="s">
        <v>73</v>
      </c>
      <c r="AY370" s="153" t="s">
        <v>140</v>
      </c>
    </row>
    <row r="371" spans="2:65" s="13" customFormat="1">
      <c r="B371" s="152"/>
      <c r="D371" s="146" t="s">
        <v>150</v>
      </c>
      <c r="E371" s="153" t="s">
        <v>1</v>
      </c>
      <c r="F371" s="154" t="s">
        <v>409</v>
      </c>
      <c r="H371" s="155">
        <v>3</v>
      </c>
      <c r="I371" s="156"/>
      <c r="L371" s="152"/>
      <c r="M371" s="157"/>
      <c r="T371" s="158"/>
      <c r="AT371" s="153" t="s">
        <v>150</v>
      </c>
      <c r="AU371" s="153" t="s">
        <v>83</v>
      </c>
      <c r="AV371" s="13" t="s">
        <v>83</v>
      </c>
      <c r="AW371" s="13" t="s">
        <v>30</v>
      </c>
      <c r="AX371" s="13" t="s">
        <v>73</v>
      </c>
      <c r="AY371" s="153" t="s">
        <v>140</v>
      </c>
    </row>
    <row r="372" spans="2:65" s="12" customFormat="1">
      <c r="B372" s="145"/>
      <c r="D372" s="146" t="s">
        <v>150</v>
      </c>
      <c r="E372" s="147" t="s">
        <v>1</v>
      </c>
      <c r="F372" s="148" t="s">
        <v>295</v>
      </c>
      <c r="H372" s="147" t="s">
        <v>1</v>
      </c>
      <c r="I372" s="149"/>
      <c r="L372" s="145"/>
      <c r="M372" s="150"/>
      <c r="T372" s="151"/>
      <c r="AT372" s="147" t="s">
        <v>150</v>
      </c>
      <c r="AU372" s="147" t="s">
        <v>83</v>
      </c>
      <c r="AV372" s="12" t="s">
        <v>81</v>
      </c>
      <c r="AW372" s="12" t="s">
        <v>30</v>
      </c>
      <c r="AX372" s="12" t="s">
        <v>73</v>
      </c>
      <c r="AY372" s="147" t="s">
        <v>140</v>
      </c>
    </row>
    <row r="373" spans="2:65" s="13" customFormat="1">
      <c r="B373" s="152"/>
      <c r="D373" s="146" t="s">
        <v>150</v>
      </c>
      <c r="E373" s="153" t="s">
        <v>1</v>
      </c>
      <c r="F373" s="154" t="s">
        <v>410</v>
      </c>
      <c r="H373" s="155">
        <v>1.5</v>
      </c>
      <c r="I373" s="156"/>
      <c r="L373" s="152"/>
      <c r="M373" s="157"/>
      <c r="T373" s="158"/>
      <c r="AT373" s="153" t="s">
        <v>150</v>
      </c>
      <c r="AU373" s="153" t="s">
        <v>83</v>
      </c>
      <c r="AV373" s="13" t="s">
        <v>83</v>
      </c>
      <c r="AW373" s="13" t="s">
        <v>30</v>
      </c>
      <c r="AX373" s="13" t="s">
        <v>73</v>
      </c>
      <c r="AY373" s="153" t="s">
        <v>140</v>
      </c>
    </row>
    <row r="374" spans="2:65" s="13" customFormat="1">
      <c r="B374" s="152"/>
      <c r="D374" s="146" t="s">
        <v>150</v>
      </c>
      <c r="E374" s="153" t="s">
        <v>1</v>
      </c>
      <c r="F374" s="154" t="s">
        <v>411</v>
      </c>
      <c r="H374" s="155">
        <v>4.5</v>
      </c>
      <c r="I374" s="156"/>
      <c r="L374" s="152"/>
      <c r="M374" s="157"/>
      <c r="T374" s="158"/>
      <c r="AT374" s="153" t="s">
        <v>150</v>
      </c>
      <c r="AU374" s="153" t="s">
        <v>83</v>
      </c>
      <c r="AV374" s="13" t="s">
        <v>83</v>
      </c>
      <c r="AW374" s="13" t="s">
        <v>30</v>
      </c>
      <c r="AX374" s="13" t="s">
        <v>73</v>
      </c>
      <c r="AY374" s="153" t="s">
        <v>140</v>
      </c>
    </row>
    <row r="375" spans="2:65" s="14" customFormat="1">
      <c r="B375" s="159"/>
      <c r="D375" s="146" t="s">
        <v>150</v>
      </c>
      <c r="E375" s="160" t="s">
        <v>1</v>
      </c>
      <c r="F375" s="161" t="s">
        <v>159</v>
      </c>
      <c r="H375" s="162">
        <v>154.63</v>
      </c>
      <c r="I375" s="163"/>
      <c r="L375" s="159"/>
      <c r="M375" s="164"/>
      <c r="T375" s="165"/>
      <c r="AT375" s="160" t="s">
        <v>150</v>
      </c>
      <c r="AU375" s="160" t="s">
        <v>83</v>
      </c>
      <c r="AV375" s="14" t="s">
        <v>148</v>
      </c>
      <c r="AW375" s="14" t="s">
        <v>30</v>
      </c>
      <c r="AX375" s="14" t="s">
        <v>81</v>
      </c>
      <c r="AY375" s="160" t="s">
        <v>140</v>
      </c>
    </row>
    <row r="376" spans="2:65" s="1" customFormat="1" ht="16.5" customHeight="1">
      <c r="B376" s="131"/>
      <c r="C376" s="132" t="s">
        <v>412</v>
      </c>
      <c r="D376" s="132" t="s">
        <v>143</v>
      </c>
      <c r="E376" s="133" t="s">
        <v>413</v>
      </c>
      <c r="F376" s="134" t="s">
        <v>414</v>
      </c>
      <c r="G376" s="135" t="s">
        <v>146</v>
      </c>
      <c r="H376" s="136">
        <v>11.45</v>
      </c>
      <c r="I376" s="137"/>
      <c r="J376" s="138">
        <f>ROUND(I376*H376,2)</f>
        <v>0</v>
      </c>
      <c r="K376" s="134" t="s">
        <v>1</v>
      </c>
      <c r="L376" s="31"/>
      <c r="M376" s="139" t="s">
        <v>1</v>
      </c>
      <c r="N376" s="140" t="s">
        <v>38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148</v>
      </c>
      <c r="AT376" s="143" t="s">
        <v>143</v>
      </c>
      <c r="AU376" s="143" t="s">
        <v>83</v>
      </c>
      <c r="AY376" s="16" t="s">
        <v>140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6" t="s">
        <v>81</v>
      </c>
      <c r="BK376" s="144">
        <f>ROUND(I376*H376,2)</f>
        <v>0</v>
      </c>
      <c r="BL376" s="16" t="s">
        <v>148</v>
      </c>
      <c r="BM376" s="143" t="s">
        <v>415</v>
      </c>
    </row>
    <row r="377" spans="2:65" s="12" customFormat="1">
      <c r="B377" s="145"/>
      <c r="D377" s="146" t="s">
        <v>150</v>
      </c>
      <c r="E377" s="147" t="s">
        <v>1</v>
      </c>
      <c r="F377" s="148" t="s">
        <v>363</v>
      </c>
      <c r="H377" s="147" t="s">
        <v>1</v>
      </c>
      <c r="I377" s="149"/>
      <c r="L377" s="145"/>
      <c r="M377" s="150"/>
      <c r="T377" s="151"/>
      <c r="AT377" s="147" t="s">
        <v>150</v>
      </c>
      <c r="AU377" s="147" t="s">
        <v>83</v>
      </c>
      <c r="AV377" s="12" t="s">
        <v>81</v>
      </c>
      <c r="AW377" s="12" t="s">
        <v>30</v>
      </c>
      <c r="AX377" s="12" t="s">
        <v>73</v>
      </c>
      <c r="AY377" s="147" t="s">
        <v>140</v>
      </c>
    </row>
    <row r="378" spans="2:65" s="12" customFormat="1">
      <c r="B378" s="145"/>
      <c r="D378" s="146" t="s">
        <v>150</v>
      </c>
      <c r="E378" s="147" t="s">
        <v>1</v>
      </c>
      <c r="F378" s="148" t="s">
        <v>293</v>
      </c>
      <c r="H378" s="147" t="s">
        <v>1</v>
      </c>
      <c r="I378" s="149"/>
      <c r="L378" s="145"/>
      <c r="M378" s="150"/>
      <c r="T378" s="151"/>
      <c r="AT378" s="147" t="s">
        <v>150</v>
      </c>
      <c r="AU378" s="147" t="s">
        <v>83</v>
      </c>
      <c r="AV378" s="12" t="s">
        <v>81</v>
      </c>
      <c r="AW378" s="12" t="s">
        <v>30</v>
      </c>
      <c r="AX378" s="12" t="s">
        <v>73</v>
      </c>
      <c r="AY378" s="147" t="s">
        <v>140</v>
      </c>
    </row>
    <row r="379" spans="2:65" s="13" customFormat="1">
      <c r="B379" s="152"/>
      <c r="D379" s="146" t="s">
        <v>150</v>
      </c>
      <c r="E379" s="153" t="s">
        <v>1</v>
      </c>
      <c r="F379" s="154" t="s">
        <v>416</v>
      </c>
      <c r="H379" s="155">
        <v>5.7</v>
      </c>
      <c r="I379" s="156"/>
      <c r="L379" s="152"/>
      <c r="M379" s="157"/>
      <c r="T379" s="158"/>
      <c r="AT379" s="153" t="s">
        <v>150</v>
      </c>
      <c r="AU379" s="153" t="s">
        <v>83</v>
      </c>
      <c r="AV379" s="13" t="s">
        <v>83</v>
      </c>
      <c r="AW379" s="13" t="s">
        <v>30</v>
      </c>
      <c r="AX379" s="13" t="s">
        <v>73</v>
      </c>
      <c r="AY379" s="153" t="s">
        <v>140</v>
      </c>
    </row>
    <row r="380" spans="2:65" s="12" customFormat="1">
      <c r="B380" s="145"/>
      <c r="D380" s="146" t="s">
        <v>150</v>
      </c>
      <c r="E380" s="147" t="s">
        <v>1</v>
      </c>
      <c r="F380" s="148" t="s">
        <v>177</v>
      </c>
      <c r="H380" s="147" t="s">
        <v>1</v>
      </c>
      <c r="I380" s="149"/>
      <c r="L380" s="145"/>
      <c r="M380" s="150"/>
      <c r="T380" s="151"/>
      <c r="AT380" s="147" t="s">
        <v>150</v>
      </c>
      <c r="AU380" s="147" t="s">
        <v>83</v>
      </c>
      <c r="AV380" s="12" t="s">
        <v>81</v>
      </c>
      <c r="AW380" s="12" t="s">
        <v>30</v>
      </c>
      <c r="AX380" s="12" t="s">
        <v>73</v>
      </c>
      <c r="AY380" s="147" t="s">
        <v>140</v>
      </c>
    </row>
    <row r="381" spans="2:65" s="12" customFormat="1">
      <c r="B381" s="145"/>
      <c r="D381" s="146" t="s">
        <v>150</v>
      </c>
      <c r="E381" s="147" t="s">
        <v>1</v>
      </c>
      <c r="F381" s="148" t="s">
        <v>293</v>
      </c>
      <c r="H381" s="147" t="s">
        <v>1</v>
      </c>
      <c r="I381" s="149"/>
      <c r="L381" s="145"/>
      <c r="M381" s="150"/>
      <c r="T381" s="151"/>
      <c r="AT381" s="147" t="s">
        <v>150</v>
      </c>
      <c r="AU381" s="147" t="s">
        <v>83</v>
      </c>
      <c r="AV381" s="12" t="s">
        <v>81</v>
      </c>
      <c r="AW381" s="12" t="s">
        <v>30</v>
      </c>
      <c r="AX381" s="12" t="s">
        <v>73</v>
      </c>
      <c r="AY381" s="147" t="s">
        <v>140</v>
      </c>
    </row>
    <row r="382" spans="2:65" s="13" customFormat="1">
      <c r="B382" s="152"/>
      <c r="D382" s="146" t="s">
        <v>150</v>
      </c>
      <c r="E382" s="153" t="s">
        <v>1</v>
      </c>
      <c r="F382" s="154" t="s">
        <v>417</v>
      </c>
      <c r="H382" s="155">
        <v>2.75</v>
      </c>
      <c r="I382" s="156"/>
      <c r="L382" s="152"/>
      <c r="M382" s="157"/>
      <c r="T382" s="158"/>
      <c r="AT382" s="153" t="s">
        <v>150</v>
      </c>
      <c r="AU382" s="153" t="s">
        <v>83</v>
      </c>
      <c r="AV382" s="13" t="s">
        <v>83</v>
      </c>
      <c r="AW382" s="13" t="s">
        <v>30</v>
      </c>
      <c r="AX382" s="13" t="s">
        <v>73</v>
      </c>
      <c r="AY382" s="153" t="s">
        <v>140</v>
      </c>
    </row>
    <row r="383" spans="2:65" s="12" customFormat="1">
      <c r="B383" s="145"/>
      <c r="D383" s="146" t="s">
        <v>150</v>
      </c>
      <c r="E383" s="147" t="s">
        <v>1</v>
      </c>
      <c r="F383" s="148" t="s">
        <v>407</v>
      </c>
      <c r="H383" s="147" t="s">
        <v>1</v>
      </c>
      <c r="I383" s="149"/>
      <c r="L383" s="145"/>
      <c r="M383" s="150"/>
      <c r="T383" s="151"/>
      <c r="AT383" s="147" t="s">
        <v>150</v>
      </c>
      <c r="AU383" s="147" t="s">
        <v>83</v>
      </c>
      <c r="AV383" s="12" t="s">
        <v>81</v>
      </c>
      <c r="AW383" s="12" t="s">
        <v>30</v>
      </c>
      <c r="AX383" s="12" t="s">
        <v>73</v>
      </c>
      <c r="AY383" s="147" t="s">
        <v>140</v>
      </c>
    </row>
    <row r="384" spans="2:65" s="13" customFormat="1">
      <c r="B384" s="152"/>
      <c r="D384" s="146" t="s">
        <v>150</v>
      </c>
      <c r="E384" s="153" t="s">
        <v>1</v>
      </c>
      <c r="F384" s="154" t="s">
        <v>418</v>
      </c>
      <c r="H384" s="155">
        <v>3</v>
      </c>
      <c r="I384" s="156"/>
      <c r="L384" s="152"/>
      <c r="M384" s="157"/>
      <c r="T384" s="158"/>
      <c r="AT384" s="153" t="s">
        <v>150</v>
      </c>
      <c r="AU384" s="153" t="s">
        <v>83</v>
      </c>
      <c r="AV384" s="13" t="s">
        <v>83</v>
      </c>
      <c r="AW384" s="13" t="s">
        <v>30</v>
      </c>
      <c r="AX384" s="13" t="s">
        <v>73</v>
      </c>
      <c r="AY384" s="153" t="s">
        <v>140</v>
      </c>
    </row>
    <row r="385" spans="2:65" s="14" customFormat="1">
      <c r="B385" s="159"/>
      <c r="D385" s="146" t="s">
        <v>150</v>
      </c>
      <c r="E385" s="160" t="s">
        <v>1</v>
      </c>
      <c r="F385" s="161" t="s">
        <v>159</v>
      </c>
      <c r="H385" s="162">
        <v>11.45</v>
      </c>
      <c r="I385" s="163"/>
      <c r="L385" s="159"/>
      <c r="M385" s="164"/>
      <c r="T385" s="165"/>
      <c r="AT385" s="160" t="s">
        <v>150</v>
      </c>
      <c r="AU385" s="160" t="s">
        <v>83</v>
      </c>
      <c r="AV385" s="14" t="s">
        <v>148</v>
      </c>
      <c r="AW385" s="14" t="s">
        <v>30</v>
      </c>
      <c r="AX385" s="14" t="s">
        <v>81</v>
      </c>
      <c r="AY385" s="160" t="s">
        <v>140</v>
      </c>
    </row>
    <row r="386" spans="2:65" s="1" customFormat="1" ht="16.5" customHeight="1">
      <c r="B386" s="131"/>
      <c r="C386" s="132" t="s">
        <v>340</v>
      </c>
      <c r="D386" s="132" t="s">
        <v>143</v>
      </c>
      <c r="E386" s="133" t="s">
        <v>419</v>
      </c>
      <c r="F386" s="134" t="s">
        <v>420</v>
      </c>
      <c r="G386" s="135" t="s">
        <v>146</v>
      </c>
      <c r="H386" s="136">
        <v>34.75</v>
      </c>
      <c r="I386" s="137"/>
      <c r="J386" s="138">
        <f>ROUND(I386*H386,2)</f>
        <v>0</v>
      </c>
      <c r="K386" s="134" t="s">
        <v>1</v>
      </c>
      <c r="L386" s="31"/>
      <c r="M386" s="139" t="s">
        <v>1</v>
      </c>
      <c r="N386" s="140" t="s">
        <v>38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148</v>
      </c>
      <c r="AT386" s="143" t="s">
        <v>143</v>
      </c>
      <c r="AU386" s="143" t="s">
        <v>83</v>
      </c>
      <c r="AY386" s="16" t="s">
        <v>140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81</v>
      </c>
      <c r="BK386" s="144">
        <f>ROUND(I386*H386,2)</f>
        <v>0</v>
      </c>
      <c r="BL386" s="16" t="s">
        <v>148</v>
      </c>
      <c r="BM386" s="143" t="s">
        <v>421</v>
      </c>
    </row>
    <row r="387" spans="2:65" s="12" customFormat="1">
      <c r="B387" s="145"/>
      <c r="D387" s="146" t="s">
        <v>150</v>
      </c>
      <c r="E387" s="147" t="s">
        <v>1</v>
      </c>
      <c r="F387" s="148" t="s">
        <v>422</v>
      </c>
      <c r="H387" s="147" t="s">
        <v>1</v>
      </c>
      <c r="I387" s="149"/>
      <c r="L387" s="145"/>
      <c r="M387" s="150"/>
      <c r="T387" s="151"/>
      <c r="AT387" s="147" t="s">
        <v>150</v>
      </c>
      <c r="AU387" s="147" t="s">
        <v>83</v>
      </c>
      <c r="AV387" s="12" t="s">
        <v>81</v>
      </c>
      <c r="AW387" s="12" t="s">
        <v>30</v>
      </c>
      <c r="AX387" s="12" t="s">
        <v>73</v>
      </c>
      <c r="AY387" s="147" t="s">
        <v>140</v>
      </c>
    </row>
    <row r="388" spans="2:65" s="12" customFormat="1">
      <c r="B388" s="145"/>
      <c r="D388" s="146" t="s">
        <v>150</v>
      </c>
      <c r="E388" s="147" t="s">
        <v>1</v>
      </c>
      <c r="F388" s="148" t="s">
        <v>363</v>
      </c>
      <c r="H388" s="147" t="s">
        <v>1</v>
      </c>
      <c r="I388" s="149"/>
      <c r="L388" s="145"/>
      <c r="M388" s="150"/>
      <c r="T388" s="151"/>
      <c r="AT388" s="147" t="s">
        <v>150</v>
      </c>
      <c r="AU388" s="147" t="s">
        <v>83</v>
      </c>
      <c r="AV388" s="12" t="s">
        <v>81</v>
      </c>
      <c r="AW388" s="12" t="s">
        <v>30</v>
      </c>
      <c r="AX388" s="12" t="s">
        <v>73</v>
      </c>
      <c r="AY388" s="147" t="s">
        <v>140</v>
      </c>
    </row>
    <row r="389" spans="2:65" s="12" customFormat="1">
      <c r="B389" s="145"/>
      <c r="D389" s="146" t="s">
        <v>150</v>
      </c>
      <c r="E389" s="147" t="s">
        <v>1</v>
      </c>
      <c r="F389" s="148" t="s">
        <v>374</v>
      </c>
      <c r="H389" s="147" t="s">
        <v>1</v>
      </c>
      <c r="I389" s="149"/>
      <c r="L389" s="145"/>
      <c r="M389" s="150"/>
      <c r="T389" s="151"/>
      <c r="AT389" s="147" t="s">
        <v>150</v>
      </c>
      <c r="AU389" s="147" t="s">
        <v>83</v>
      </c>
      <c r="AV389" s="12" t="s">
        <v>81</v>
      </c>
      <c r="AW389" s="12" t="s">
        <v>30</v>
      </c>
      <c r="AX389" s="12" t="s">
        <v>73</v>
      </c>
      <c r="AY389" s="147" t="s">
        <v>140</v>
      </c>
    </row>
    <row r="390" spans="2:65" s="13" customFormat="1">
      <c r="B390" s="152"/>
      <c r="D390" s="146" t="s">
        <v>150</v>
      </c>
      <c r="E390" s="153" t="s">
        <v>1</v>
      </c>
      <c r="F390" s="154" t="s">
        <v>423</v>
      </c>
      <c r="H390" s="155">
        <v>1.75</v>
      </c>
      <c r="I390" s="156"/>
      <c r="L390" s="152"/>
      <c r="M390" s="157"/>
      <c r="T390" s="158"/>
      <c r="AT390" s="153" t="s">
        <v>150</v>
      </c>
      <c r="AU390" s="153" t="s">
        <v>83</v>
      </c>
      <c r="AV390" s="13" t="s">
        <v>83</v>
      </c>
      <c r="AW390" s="13" t="s">
        <v>30</v>
      </c>
      <c r="AX390" s="13" t="s">
        <v>73</v>
      </c>
      <c r="AY390" s="153" t="s">
        <v>140</v>
      </c>
    </row>
    <row r="391" spans="2:65" s="13" customFormat="1">
      <c r="B391" s="152"/>
      <c r="D391" s="146" t="s">
        <v>150</v>
      </c>
      <c r="E391" s="153" t="s">
        <v>1</v>
      </c>
      <c r="F391" s="154" t="s">
        <v>424</v>
      </c>
      <c r="H391" s="155">
        <v>1.5</v>
      </c>
      <c r="I391" s="156"/>
      <c r="L391" s="152"/>
      <c r="M391" s="157"/>
      <c r="T391" s="158"/>
      <c r="AT391" s="153" t="s">
        <v>150</v>
      </c>
      <c r="AU391" s="153" t="s">
        <v>83</v>
      </c>
      <c r="AV391" s="13" t="s">
        <v>83</v>
      </c>
      <c r="AW391" s="13" t="s">
        <v>30</v>
      </c>
      <c r="AX391" s="13" t="s">
        <v>73</v>
      </c>
      <c r="AY391" s="153" t="s">
        <v>140</v>
      </c>
    </row>
    <row r="392" spans="2:65" s="12" customFormat="1">
      <c r="B392" s="145"/>
      <c r="D392" s="146" t="s">
        <v>150</v>
      </c>
      <c r="E392" s="147" t="s">
        <v>1</v>
      </c>
      <c r="F392" s="148" t="s">
        <v>169</v>
      </c>
      <c r="H392" s="147" t="s">
        <v>1</v>
      </c>
      <c r="I392" s="149"/>
      <c r="L392" s="145"/>
      <c r="M392" s="150"/>
      <c r="T392" s="151"/>
      <c r="AT392" s="147" t="s">
        <v>150</v>
      </c>
      <c r="AU392" s="147" t="s">
        <v>83</v>
      </c>
      <c r="AV392" s="12" t="s">
        <v>81</v>
      </c>
      <c r="AW392" s="12" t="s">
        <v>30</v>
      </c>
      <c r="AX392" s="12" t="s">
        <v>73</v>
      </c>
      <c r="AY392" s="147" t="s">
        <v>140</v>
      </c>
    </row>
    <row r="393" spans="2:65" s="12" customFormat="1">
      <c r="B393" s="145"/>
      <c r="D393" s="146" t="s">
        <v>150</v>
      </c>
      <c r="E393" s="147" t="s">
        <v>1</v>
      </c>
      <c r="F393" s="148" t="s">
        <v>295</v>
      </c>
      <c r="H393" s="147" t="s">
        <v>1</v>
      </c>
      <c r="I393" s="149"/>
      <c r="L393" s="145"/>
      <c r="M393" s="150"/>
      <c r="T393" s="151"/>
      <c r="AT393" s="147" t="s">
        <v>150</v>
      </c>
      <c r="AU393" s="147" t="s">
        <v>83</v>
      </c>
      <c r="AV393" s="12" t="s">
        <v>81</v>
      </c>
      <c r="AW393" s="12" t="s">
        <v>30</v>
      </c>
      <c r="AX393" s="12" t="s">
        <v>73</v>
      </c>
      <c r="AY393" s="147" t="s">
        <v>140</v>
      </c>
    </row>
    <row r="394" spans="2:65" s="13" customFormat="1">
      <c r="B394" s="152"/>
      <c r="D394" s="146" t="s">
        <v>150</v>
      </c>
      <c r="E394" s="153" t="s">
        <v>1</v>
      </c>
      <c r="F394" s="154" t="s">
        <v>425</v>
      </c>
      <c r="H394" s="155">
        <v>3.5</v>
      </c>
      <c r="I394" s="156"/>
      <c r="L394" s="152"/>
      <c r="M394" s="157"/>
      <c r="T394" s="158"/>
      <c r="AT394" s="153" t="s">
        <v>150</v>
      </c>
      <c r="AU394" s="153" t="s">
        <v>83</v>
      </c>
      <c r="AV394" s="13" t="s">
        <v>83</v>
      </c>
      <c r="AW394" s="13" t="s">
        <v>30</v>
      </c>
      <c r="AX394" s="13" t="s">
        <v>73</v>
      </c>
      <c r="AY394" s="153" t="s">
        <v>140</v>
      </c>
    </row>
    <row r="395" spans="2:65" s="12" customFormat="1">
      <c r="B395" s="145"/>
      <c r="D395" s="146" t="s">
        <v>150</v>
      </c>
      <c r="E395" s="147" t="s">
        <v>1</v>
      </c>
      <c r="F395" s="148" t="s">
        <v>172</v>
      </c>
      <c r="H395" s="147" t="s">
        <v>1</v>
      </c>
      <c r="I395" s="149"/>
      <c r="L395" s="145"/>
      <c r="M395" s="150"/>
      <c r="T395" s="151"/>
      <c r="AT395" s="147" t="s">
        <v>150</v>
      </c>
      <c r="AU395" s="147" t="s">
        <v>83</v>
      </c>
      <c r="AV395" s="12" t="s">
        <v>81</v>
      </c>
      <c r="AW395" s="12" t="s">
        <v>30</v>
      </c>
      <c r="AX395" s="12" t="s">
        <v>73</v>
      </c>
      <c r="AY395" s="147" t="s">
        <v>140</v>
      </c>
    </row>
    <row r="396" spans="2:65" s="12" customFormat="1">
      <c r="B396" s="145"/>
      <c r="D396" s="146" t="s">
        <v>150</v>
      </c>
      <c r="E396" s="147" t="s">
        <v>1</v>
      </c>
      <c r="F396" s="148" t="s">
        <v>295</v>
      </c>
      <c r="H396" s="147" t="s">
        <v>1</v>
      </c>
      <c r="I396" s="149"/>
      <c r="L396" s="145"/>
      <c r="M396" s="150"/>
      <c r="T396" s="151"/>
      <c r="AT396" s="147" t="s">
        <v>150</v>
      </c>
      <c r="AU396" s="147" t="s">
        <v>83</v>
      </c>
      <c r="AV396" s="12" t="s">
        <v>81</v>
      </c>
      <c r="AW396" s="12" t="s">
        <v>30</v>
      </c>
      <c r="AX396" s="12" t="s">
        <v>73</v>
      </c>
      <c r="AY396" s="147" t="s">
        <v>140</v>
      </c>
    </row>
    <row r="397" spans="2:65" s="13" customFormat="1">
      <c r="B397" s="152"/>
      <c r="D397" s="146" t="s">
        <v>150</v>
      </c>
      <c r="E397" s="153" t="s">
        <v>1</v>
      </c>
      <c r="F397" s="154" t="s">
        <v>425</v>
      </c>
      <c r="H397" s="155">
        <v>3.5</v>
      </c>
      <c r="I397" s="156"/>
      <c r="L397" s="152"/>
      <c r="M397" s="157"/>
      <c r="T397" s="158"/>
      <c r="AT397" s="153" t="s">
        <v>150</v>
      </c>
      <c r="AU397" s="153" t="s">
        <v>83</v>
      </c>
      <c r="AV397" s="13" t="s">
        <v>83</v>
      </c>
      <c r="AW397" s="13" t="s">
        <v>30</v>
      </c>
      <c r="AX397" s="13" t="s">
        <v>73</v>
      </c>
      <c r="AY397" s="153" t="s">
        <v>140</v>
      </c>
    </row>
    <row r="398" spans="2:65" s="12" customFormat="1">
      <c r="B398" s="145"/>
      <c r="D398" s="146" t="s">
        <v>150</v>
      </c>
      <c r="E398" s="147" t="s">
        <v>1</v>
      </c>
      <c r="F398" s="148" t="s">
        <v>175</v>
      </c>
      <c r="H398" s="147" t="s">
        <v>1</v>
      </c>
      <c r="I398" s="149"/>
      <c r="L398" s="145"/>
      <c r="M398" s="150"/>
      <c r="T398" s="151"/>
      <c r="AT398" s="147" t="s">
        <v>150</v>
      </c>
      <c r="AU398" s="147" t="s">
        <v>83</v>
      </c>
      <c r="AV398" s="12" t="s">
        <v>81</v>
      </c>
      <c r="AW398" s="12" t="s">
        <v>30</v>
      </c>
      <c r="AX398" s="12" t="s">
        <v>73</v>
      </c>
      <c r="AY398" s="147" t="s">
        <v>140</v>
      </c>
    </row>
    <row r="399" spans="2:65" s="13" customFormat="1">
      <c r="B399" s="152"/>
      <c r="D399" s="146" t="s">
        <v>150</v>
      </c>
      <c r="E399" s="153" t="s">
        <v>1</v>
      </c>
      <c r="F399" s="154" t="s">
        <v>425</v>
      </c>
      <c r="H399" s="155">
        <v>3.5</v>
      </c>
      <c r="I399" s="156"/>
      <c r="L399" s="152"/>
      <c r="M399" s="157"/>
      <c r="T399" s="158"/>
      <c r="AT399" s="153" t="s">
        <v>150</v>
      </c>
      <c r="AU399" s="153" t="s">
        <v>83</v>
      </c>
      <c r="AV399" s="13" t="s">
        <v>83</v>
      </c>
      <c r="AW399" s="13" t="s">
        <v>30</v>
      </c>
      <c r="AX399" s="13" t="s">
        <v>73</v>
      </c>
      <c r="AY399" s="153" t="s">
        <v>140</v>
      </c>
    </row>
    <row r="400" spans="2:65" s="12" customFormat="1">
      <c r="B400" s="145"/>
      <c r="D400" s="146" t="s">
        <v>150</v>
      </c>
      <c r="E400" s="147" t="s">
        <v>1</v>
      </c>
      <c r="F400" s="148" t="s">
        <v>177</v>
      </c>
      <c r="H400" s="147" t="s">
        <v>1</v>
      </c>
      <c r="I400" s="149"/>
      <c r="L400" s="145"/>
      <c r="M400" s="150"/>
      <c r="T400" s="151"/>
      <c r="AT400" s="147" t="s">
        <v>150</v>
      </c>
      <c r="AU400" s="147" t="s">
        <v>83</v>
      </c>
      <c r="AV400" s="12" t="s">
        <v>81</v>
      </c>
      <c r="AW400" s="12" t="s">
        <v>30</v>
      </c>
      <c r="AX400" s="12" t="s">
        <v>73</v>
      </c>
      <c r="AY400" s="147" t="s">
        <v>140</v>
      </c>
    </row>
    <row r="401" spans="2:51" s="12" customFormat="1">
      <c r="B401" s="145"/>
      <c r="D401" s="146" t="s">
        <v>150</v>
      </c>
      <c r="E401" s="147" t="s">
        <v>1</v>
      </c>
      <c r="F401" s="148" t="s">
        <v>295</v>
      </c>
      <c r="H401" s="147" t="s">
        <v>1</v>
      </c>
      <c r="I401" s="149"/>
      <c r="L401" s="145"/>
      <c r="M401" s="150"/>
      <c r="T401" s="151"/>
      <c r="AT401" s="147" t="s">
        <v>150</v>
      </c>
      <c r="AU401" s="147" t="s">
        <v>83</v>
      </c>
      <c r="AV401" s="12" t="s">
        <v>81</v>
      </c>
      <c r="AW401" s="12" t="s">
        <v>30</v>
      </c>
      <c r="AX401" s="12" t="s">
        <v>73</v>
      </c>
      <c r="AY401" s="147" t="s">
        <v>140</v>
      </c>
    </row>
    <row r="402" spans="2:51" s="13" customFormat="1">
      <c r="B402" s="152"/>
      <c r="D402" s="146" t="s">
        <v>150</v>
      </c>
      <c r="E402" s="153" t="s">
        <v>1</v>
      </c>
      <c r="F402" s="154" t="s">
        <v>426</v>
      </c>
      <c r="H402" s="155">
        <v>4.5</v>
      </c>
      <c r="I402" s="156"/>
      <c r="L402" s="152"/>
      <c r="M402" s="157"/>
      <c r="T402" s="158"/>
      <c r="AT402" s="153" t="s">
        <v>150</v>
      </c>
      <c r="AU402" s="153" t="s">
        <v>83</v>
      </c>
      <c r="AV402" s="13" t="s">
        <v>83</v>
      </c>
      <c r="AW402" s="13" t="s">
        <v>30</v>
      </c>
      <c r="AX402" s="13" t="s">
        <v>73</v>
      </c>
      <c r="AY402" s="153" t="s">
        <v>140</v>
      </c>
    </row>
    <row r="403" spans="2:51" s="12" customFormat="1">
      <c r="B403" s="145"/>
      <c r="D403" s="146" t="s">
        <v>150</v>
      </c>
      <c r="E403" s="147" t="s">
        <v>1</v>
      </c>
      <c r="F403" s="148" t="s">
        <v>180</v>
      </c>
      <c r="H403" s="147" t="s">
        <v>1</v>
      </c>
      <c r="I403" s="149"/>
      <c r="L403" s="145"/>
      <c r="M403" s="150"/>
      <c r="T403" s="151"/>
      <c r="AT403" s="147" t="s">
        <v>150</v>
      </c>
      <c r="AU403" s="147" t="s">
        <v>83</v>
      </c>
      <c r="AV403" s="12" t="s">
        <v>81</v>
      </c>
      <c r="AW403" s="12" t="s">
        <v>30</v>
      </c>
      <c r="AX403" s="12" t="s">
        <v>73</v>
      </c>
      <c r="AY403" s="147" t="s">
        <v>140</v>
      </c>
    </row>
    <row r="404" spans="2:51" s="12" customFormat="1">
      <c r="B404" s="145"/>
      <c r="D404" s="146" t="s">
        <v>150</v>
      </c>
      <c r="E404" s="147" t="s">
        <v>1</v>
      </c>
      <c r="F404" s="148" t="s">
        <v>295</v>
      </c>
      <c r="H404" s="147" t="s">
        <v>1</v>
      </c>
      <c r="I404" s="149"/>
      <c r="L404" s="145"/>
      <c r="M404" s="150"/>
      <c r="T404" s="151"/>
      <c r="AT404" s="147" t="s">
        <v>150</v>
      </c>
      <c r="AU404" s="147" t="s">
        <v>83</v>
      </c>
      <c r="AV404" s="12" t="s">
        <v>81</v>
      </c>
      <c r="AW404" s="12" t="s">
        <v>30</v>
      </c>
      <c r="AX404" s="12" t="s">
        <v>73</v>
      </c>
      <c r="AY404" s="147" t="s">
        <v>140</v>
      </c>
    </row>
    <row r="405" spans="2:51" s="13" customFormat="1">
      <c r="B405" s="152"/>
      <c r="D405" s="146" t="s">
        <v>150</v>
      </c>
      <c r="E405" s="153" t="s">
        <v>1</v>
      </c>
      <c r="F405" s="154" t="s">
        <v>426</v>
      </c>
      <c r="H405" s="155">
        <v>4.5</v>
      </c>
      <c r="I405" s="156"/>
      <c r="L405" s="152"/>
      <c r="M405" s="157"/>
      <c r="T405" s="158"/>
      <c r="AT405" s="153" t="s">
        <v>150</v>
      </c>
      <c r="AU405" s="153" t="s">
        <v>83</v>
      </c>
      <c r="AV405" s="13" t="s">
        <v>83</v>
      </c>
      <c r="AW405" s="13" t="s">
        <v>30</v>
      </c>
      <c r="AX405" s="13" t="s">
        <v>73</v>
      </c>
      <c r="AY405" s="153" t="s">
        <v>140</v>
      </c>
    </row>
    <row r="406" spans="2:51" s="12" customFormat="1">
      <c r="B406" s="145"/>
      <c r="D406" s="146" t="s">
        <v>150</v>
      </c>
      <c r="E406" s="147" t="s">
        <v>1</v>
      </c>
      <c r="F406" s="148" t="s">
        <v>182</v>
      </c>
      <c r="H406" s="147" t="s">
        <v>1</v>
      </c>
      <c r="I406" s="149"/>
      <c r="L406" s="145"/>
      <c r="M406" s="150"/>
      <c r="T406" s="151"/>
      <c r="AT406" s="147" t="s">
        <v>150</v>
      </c>
      <c r="AU406" s="147" t="s">
        <v>83</v>
      </c>
      <c r="AV406" s="12" t="s">
        <v>81</v>
      </c>
      <c r="AW406" s="12" t="s">
        <v>30</v>
      </c>
      <c r="AX406" s="12" t="s">
        <v>73</v>
      </c>
      <c r="AY406" s="147" t="s">
        <v>140</v>
      </c>
    </row>
    <row r="407" spans="2:51" s="12" customFormat="1">
      <c r="B407" s="145"/>
      <c r="D407" s="146" t="s">
        <v>150</v>
      </c>
      <c r="E407" s="147" t="s">
        <v>1</v>
      </c>
      <c r="F407" s="148" t="s">
        <v>295</v>
      </c>
      <c r="H407" s="147" t="s">
        <v>1</v>
      </c>
      <c r="I407" s="149"/>
      <c r="L407" s="145"/>
      <c r="M407" s="150"/>
      <c r="T407" s="151"/>
      <c r="AT407" s="147" t="s">
        <v>150</v>
      </c>
      <c r="AU407" s="147" t="s">
        <v>83</v>
      </c>
      <c r="AV407" s="12" t="s">
        <v>81</v>
      </c>
      <c r="AW407" s="12" t="s">
        <v>30</v>
      </c>
      <c r="AX407" s="12" t="s">
        <v>73</v>
      </c>
      <c r="AY407" s="147" t="s">
        <v>140</v>
      </c>
    </row>
    <row r="408" spans="2:51" s="13" customFormat="1">
      <c r="B408" s="152"/>
      <c r="D408" s="146" t="s">
        <v>150</v>
      </c>
      <c r="E408" s="153" t="s">
        <v>1</v>
      </c>
      <c r="F408" s="154" t="s">
        <v>427</v>
      </c>
      <c r="H408" s="155">
        <v>4</v>
      </c>
      <c r="I408" s="156"/>
      <c r="L408" s="152"/>
      <c r="M408" s="157"/>
      <c r="T408" s="158"/>
      <c r="AT408" s="153" t="s">
        <v>150</v>
      </c>
      <c r="AU408" s="153" t="s">
        <v>83</v>
      </c>
      <c r="AV408" s="13" t="s">
        <v>83</v>
      </c>
      <c r="AW408" s="13" t="s">
        <v>30</v>
      </c>
      <c r="AX408" s="13" t="s">
        <v>73</v>
      </c>
      <c r="AY408" s="153" t="s">
        <v>140</v>
      </c>
    </row>
    <row r="409" spans="2:51" s="12" customFormat="1">
      <c r="B409" s="145"/>
      <c r="D409" s="146" t="s">
        <v>150</v>
      </c>
      <c r="E409" s="147" t="s">
        <v>1</v>
      </c>
      <c r="F409" s="148" t="s">
        <v>184</v>
      </c>
      <c r="H409" s="147" t="s">
        <v>1</v>
      </c>
      <c r="I409" s="149"/>
      <c r="L409" s="145"/>
      <c r="M409" s="150"/>
      <c r="T409" s="151"/>
      <c r="AT409" s="147" t="s">
        <v>150</v>
      </c>
      <c r="AU409" s="147" t="s">
        <v>83</v>
      </c>
      <c r="AV409" s="12" t="s">
        <v>81</v>
      </c>
      <c r="AW409" s="12" t="s">
        <v>30</v>
      </c>
      <c r="AX409" s="12" t="s">
        <v>73</v>
      </c>
      <c r="AY409" s="147" t="s">
        <v>140</v>
      </c>
    </row>
    <row r="410" spans="2:51" s="13" customFormat="1">
      <c r="B410" s="152"/>
      <c r="D410" s="146" t="s">
        <v>150</v>
      </c>
      <c r="E410" s="153" t="s">
        <v>1</v>
      </c>
      <c r="F410" s="154" t="s">
        <v>428</v>
      </c>
      <c r="H410" s="155">
        <v>0.5</v>
      </c>
      <c r="I410" s="156"/>
      <c r="L410" s="152"/>
      <c r="M410" s="157"/>
      <c r="T410" s="158"/>
      <c r="AT410" s="153" t="s">
        <v>150</v>
      </c>
      <c r="AU410" s="153" t="s">
        <v>83</v>
      </c>
      <c r="AV410" s="13" t="s">
        <v>83</v>
      </c>
      <c r="AW410" s="13" t="s">
        <v>30</v>
      </c>
      <c r="AX410" s="13" t="s">
        <v>73</v>
      </c>
      <c r="AY410" s="153" t="s">
        <v>140</v>
      </c>
    </row>
    <row r="411" spans="2:51" s="13" customFormat="1">
      <c r="B411" s="152"/>
      <c r="D411" s="146" t="s">
        <v>150</v>
      </c>
      <c r="E411" s="153" t="s">
        <v>1</v>
      </c>
      <c r="F411" s="154" t="s">
        <v>397</v>
      </c>
      <c r="H411" s="155">
        <v>1</v>
      </c>
      <c r="I411" s="156"/>
      <c r="L411" s="152"/>
      <c r="M411" s="157"/>
      <c r="T411" s="158"/>
      <c r="AT411" s="153" t="s">
        <v>150</v>
      </c>
      <c r="AU411" s="153" t="s">
        <v>83</v>
      </c>
      <c r="AV411" s="13" t="s">
        <v>83</v>
      </c>
      <c r="AW411" s="13" t="s">
        <v>30</v>
      </c>
      <c r="AX411" s="13" t="s">
        <v>73</v>
      </c>
      <c r="AY411" s="153" t="s">
        <v>140</v>
      </c>
    </row>
    <row r="412" spans="2:51" s="12" customFormat="1">
      <c r="B412" s="145"/>
      <c r="D412" s="146" t="s">
        <v>150</v>
      </c>
      <c r="E412" s="147" t="s">
        <v>1</v>
      </c>
      <c r="F412" s="148" t="s">
        <v>186</v>
      </c>
      <c r="H412" s="147" t="s">
        <v>1</v>
      </c>
      <c r="I412" s="149"/>
      <c r="L412" s="145"/>
      <c r="M412" s="150"/>
      <c r="T412" s="151"/>
      <c r="AT412" s="147" t="s">
        <v>150</v>
      </c>
      <c r="AU412" s="147" t="s">
        <v>83</v>
      </c>
      <c r="AV412" s="12" t="s">
        <v>81</v>
      </c>
      <c r="AW412" s="12" t="s">
        <v>30</v>
      </c>
      <c r="AX412" s="12" t="s">
        <v>73</v>
      </c>
      <c r="AY412" s="147" t="s">
        <v>140</v>
      </c>
    </row>
    <row r="413" spans="2:51" s="13" customFormat="1">
      <c r="B413" s="152"/>
      <c r="D413" s="146" t="s">
        <v>150</v>
      </c>
      <c r="E413" s="153" t="s">
        <v>1</v>
      </c>
      <c r="F413" s="154" t="s">
        <v>397</v>
      </c>
      <c r="H413" s="155">
        <v>1</v>
      </c>
      <c r="I413" s="156"/>
      <c r="L413" s="152"/>
      <c r="M413" s="157"/>
      <c r="T413" s="158"/>
      <c r="AT413" s="153" t="s">
        <v>150</v>
      </c>
      <c r="AU413" s="153" t="s">
        <v>83</v>
      </c>
      <c r="AV413" s="13" t="s">
        <v>83</v>
      </c>
      <c r="AW413" s="13" t="s">
        <v>30</v>
      </c>
      <c r="AX413" s="13" t="s">
        <v>73</v>
      </c>
      <c r="AY413" s="153" t="s">
        <v>140</v>
      </c>
    </row>
    <row r="414" spans="2:51" s="13" customFormat="1">
      <c r="B414" s="152"/>
      <c r="D414" s="146" t="s">
        <v>150</v>
      </c>
      <c r="E414" s="153" t="s">
        <v>1</v>
      </c>
      <c r="F414" s="154" t="s">
        <v>397</v>
      </c>
      <c r="H414" s="155">
        <v>1</v>
      </c>
      <c r="I414" s="156"/>
      <c r="L414" s="152"/>
      <c r="M414" s="157"/>
      <c r="T414" s="158"/>
      <c r="AT414" s="153" t="s">
        <v>150</v>
      </c>
      <c r="AU414" s="153" t="s">
        <v>83</v>
      </c>
      <c r="AV414" s="13" t="s">
        <v>83</v>
      </c>
      <c r="AW414" s="13" t="s">
        <v>30</v>
      </c>
      <c r="AX414" s="13" t="s">
        <v>73</v>
      </c>
      <c r="AY414" s="153" t="s">
        <v>140</v>
      </c>
    </row>
    <row r="415" spans="2:51" s="12" customFormat="1">
      <c r="B415" s="145"/>
      <c r="D415" s="146" t="s">
        <v>150</v>
      </c>
      <c r="E415" s="147" t="s">
        <v>1</v>
      </c>
      <c r="F415" s="148" t="s">
        <v>404</v>
      </c>
      <c r="H415" s="147" t="s">
        <v>1</v>
      </c>
      <c r="I415" s="149"/>
      <c r="L415" s="145"/>
      <c r="M415" s="150"/>
      <c r="T415" s="151"/>
      <c r="AT415" s="147" t="s">
        <v>150</v>
      </c>
      <c r="AU415" s="147" t="s">
        <v>83</v>
      </c>
      <c r="AV415" s="12" t="s">
        <v>81</v>
      </c>
      <c r="AW415" s="12" t="s">
        <v>30</v>
      </c>
      <c r="AX415" s="12" t="s">
        <v>73</v>
      </c>
      <c r="AY415" s="147" t="s">
        <v>140</v>
      </c>
    </row>
    <row r="416" spans="2:51" s="13" customFormat="1">
      <c r="B416" s="152"/>
      <c r="D416" s="146" t="s">
        <v>150</v>
      </c>
      <c r="E416" s="153" t="s">
        <v>1</v>
      </c>
      <c r="F416" s="154" t="s">
        <v>429</v>
      </c>
      <c r="H416" s="155">
        <v>3</v>
      </c>
      <c r="I416" s="156"/>
      <c r="L416" s="152"/>
      <c r="M416" s="157"/>
      <c r="T416" s="158"/>
      <c r="AT416" s="153" t="s">
        <v>150</v>
      </c>
      <c r="AU416" s="153" t="s">
        <v>83</v>
      </c>
      <c r="AV416" s="13" t="s">
        <v>83</v>
      </c>
      <c r="AW416" s="13" t="s">
        <v>30</v>
      </c>
      <c r="AX416" s="13" t="s">
        <v>73</v>
      </c>
      <c r="AY416" s="153" t="s">
        <v>140</v>
      </c>
    </row>
    <row r="417" spans="2:65" s="12" customFormat="1">
      <c r="B417" s="145"/>
      <c r="D417" s="146" t="s">
        <v>150</v>
      </c>
      <c r="E417" s="147" t="s">
        <v>1</v>
      </c>
      <c r="F417" s="148" t="s">
        <v>407</v>
      </c>
      <c r="H417" s="147" t="s">
        <v>1</v>
      </c>
      <c r="I417" s="149"/>
      <c r="L417" s="145"/>
      <c r="M417" s="150"/>
      <c r="T417" s="151"/>
      <c r="AT417" s="147" t="s">
        <v>150</v>
      </c>
      <c r="AU417" s="147" t="s">
        <v>83</v>
      </c>
      <c r="AV417" s="12" t="s">
        <v>81</v>
      </c>
      <c r="AW417" s="12" t="s">
        <v>30</v>
      </c>
      <c r="AX417" s="12" t="s">
        <v>73</v>
      </c>
      <c r="AY417" s="147" t="s">
        <v>140</v>
      </c>
    </row>
    <row r="418" spans="2:65" s="13" customFormat="1">
      <c r="B418" s="152"/>
      <c r="D418" s="146" t="s">
        <v>150</v>
      </c>
      <c r="E418" s="153" t="s">
        <v>1</v>
      </c>
      <c r="F418" s="154" t="s">
        <v>430</v>
      </c>
      <c r="H418" s="155">
        <v>1.5</v>
      </c>
      <c r="I418" s="156"/>
      <c r="L418" s="152"/>
      <c r="M418" s="157"/>
      <c r="T418" s="158"/>
      <c r="AT418" s="153" t="s">
        <v>150</v>
      </c>
      <c r="AU418" s="153" t="s">
        <v>83</v>
      </c>
      <c r="AV418" s="13" t="s">
        <v>83</v>
      </c>
      <c r="AW418" s="13" t="s">
        <v>30</v>
      </c>
      <c r="AX418" s="13" t="s">
        <v>73</v>
      </c>
      <c r="AY418" s="153" t="s">
        <v>140</v>
      </c>
    </row>
    <row r="419" spans="2:65" s="14" customFormat="1">
      <c r="B419" s="159"/>
      <c r="D419" s="146" t="s">
        <v>150</v>
      </c>
      <c r="E419" s="160" t="s">
        <v>1</v>
      </c>
      <c r="F419" s="161" t="s">
        <v>159</v>
      </c>
      <c r="H419" s="162">
        <v>34.75</v>
      </c>
      <c r="I419" s="163"/>
      <c r="L419" s="159"/>
      <c r="M419" s="164"/>
      <c r="T419" s="165"/>
      <c r="AT419" s="160" t="s">
        <v>150</v>
      </c>
      <c r="AU419" s="160" t="s">
        <v>83</v>
      </c>
      <c r="AV419" s="14" t="s">
        <v>148</v>
      </c>
      <c r="AW419" s="14" t="s">
        <v>30</v>
      </c>
      <c r="AX419" s="14" t="s">
        <v>81</v>
      </c>
      <c r="AY419" s="160" t="s">
        <v>140</v>
      </c>
    </row>
    <row r="420" spans="2:65" s="11" customFormat="1" ht="25.9" customHeight="1">
      <c r="B420" s="119"/>
      <c r="D420" s="120" t="s">
        <v>72</v>
      </c>
      <c r="E420" s="121" t="s">
        <v>431</v>
      </c>
      <c r="F420" s="121" t="s">
        <v>432</v>
      </c>
      <c r="I420" s="122"/>
      <c r="J420" s="123">
        <f>BK420</f>
        <v>0</v>
      </c>
      <c r="L420" s="119"/>
      <c r="M420" s="124"/>
      <c r="P420" s="125">
        <f>P421+SUM(P422:P425)+P427+P429+P433+P437+P439</f>
        <v>0</v>
      </c>
      <c r="R420" s="125">
        <f>R421+SUM(R422:R425)+R427+R429+R433+R437+R439</f>
        <v>0</v>
      </c>
      <c r="T420" s="126">
        <f>T421+SUM(T422:T425)+T427+T429+T433+T437+T439</f>
        <v>0</v>
      </c>
      <c r="AR420" s="120" t="s">
        <v>208</v>
      </c>
      <c r="AT420" s="127" t="s">
        <v>72</v>
      </c>
      <c r="AU420" s="127" t="s">
        <v>73</v>
      </c>
      <c r="AY420" s="120" t="s">
        <v>140</v>
      </c>
      <c r="BK420" s="128">
        <f>BK421+SUM(BK422:BK425)+BK427+BK429+BK433+BK437+BK439</f>
        <v>0</v>
      </c>
    </row>
    <row r="421" spans="2:65" s="1" customFormat="1" ht="24.2" customHeight="1">
      <c r="B421" s="131"/>
      <c r="C421" s="132" t="s">
        <v>433</v>
      </c>
      <c r="D421" s="132" t="s">
        <v>143</v>
      </c>
      <c r="E421" s="133" t="s">
        <v>434</v>
      </c>
      <c r="F421" s="134" t="s">
        <v>435</v>
      </c>
      <c r="G421" s="135" t="s">
        <v>436</v>
      </c>
      <c r="H421" s="136">
        <v>1</v>
      </c>
      <c r="I421" s="137"/>
      <c r="J421" s="138">
        <f>ROUND(I421*H421,2)</f>
        <v>0</v>
      </c>
      <c r="K421" s="134" t="s">
        <v>1</v>
      </c>
      <c r="L421" s="31"/>
      <c r="M421" s="139" t="s">
        <v>1</v>
      </c>
      <c r="N421" s="140" t="s">
        <v>38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148</v>
      </c>
      <c r="AT421" s="143" t="s">
        <v>143</v>
      </c>
      <c r="AU421" s="143" t="s">
        <v>81</v>
      </c>
      <c r="AY421" s="16" t="s">
        <v>140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6" t="s">
        <v>81</v>
      </c>
      <c r="BK421" s="144">
        <f>ROUND(I421*H421,2)</f>
        <v>0</v>
      </c>
      <c r="BL421" s="16" t="s">
        <v>148</v>
      </c>
      <c r="BM421" s="143" t="s">
        <v>437</v>
      </c>
    </row>
    <row r="422" spans="2:65" s="1" customFormat="1" ht="16.5" customHeight="1">
      <c r="B422" s="131"/>
      <c r="C422" s="132" t="s">
        <v>438</v>
      </c>
      <c r="D422" s="132" t="s">
        <v>143</v>
      </c>
      <c r="E422" s="133" t="s">
        <v>439</v>
      </c>
      <c r="F422" s="134" t="s">
        <v>440</v>
      </c>
      <c r="G422" s="135" t="s">
        <v>436</v>
      </c>
      <c r="H422" s="136">
        <v>1</v>
      </c>
      <c r="I422" s="137"/>
      <c r="J422" s="138">
        <f>ROUND(I422*H422,2)</f>
        <v>0</v>
      </c>
      <c r="K422" s="134" t="s">
        <v>1</v>
      </c>
      <c r="L422" s="31"/>
      <c r="M422" s="139" t="s">
        <v>1</v>
      </c>
      <c r="N422" s="140" t="s">
        <v>38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148</v>
      </c>
      <c r="AT422" s="143" t="s">
        <v>143</v>
      </c>
      <c r="AU422" s="143" t="s">
        <v>81</v>
      </c>
      <c r="AY422" s="16" t="s">
        <v>140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6" t="s">
        <v>81</v>
      </c>
      <c r="BK422" s="144">
        <f>ROUND(I422*H422,2)</f>
        <v>0</v>
      </c>
      <c r="BL422" s="16" t="s">
        <v>148</v>
      </c>
      <c r="BM422" s="143" t="s">
        <v>441</v>
      </c>
    </row>
    <row r="423" spans="2:65" s="1" customFormat="1" ht="16.5" customHeight="1">
      <c r="B423" s="131"/>
      <c r="C423" s="132" t="s">
        <v>442</v>
      </c>
      <c r="D423" s="132" t="s">
        <v>143</v>
      </c>
      <c r="E423" s="133" t="s">
        <v>443</v>
      </c>
      <c r="F423" s="134" t="s">
        <v>444</v>
      </c>
      <c r="G423" s="135" t="s">
        <v>436</v>
      </c>
      <c r="H423" s="136">
        <v>1</v>
      </c>
      <c r="I423" s="137"/>
      <c r="J423" s="138">
        <f>ROUND(I423*H423,2)</f>
        <v>0</v>
      </c>
      <c r="K423" s="134" t="s">
        <v>1</v>
      </c>
      <c r="L423" s="31"/>
      <c r="M423" s="139" t="s">
        <v>1</v>
      </c>
      <c r="N423" s="140" t="s">
        <v>38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148</v>
      </c>
      <c r="AT423" s="143" t="s">
        <v>143</v>
      </c>
      <c r="AU423" s="143" t="s">
        <v>81</v>
      </c>
      <c r="AY423" s="16" t="s">
        <v>140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6" t="s">
        <v>81</v>
      </c>
      <c r="BK423" s="144">
        <f>ROUND(I423*H423,2)</f>
        <v>0</v>
      </c>
      <c r="BL423" s="16" t="s">
        <v>148</v>
      </c>
      <c r="BM423" s="143" t="s">
        <v>445</v>
      </c>
    </row>
    <row r="424" spans="2:65" s="1" customFormat="1" ht="24.2" customHeight="1">
      <c r="B424" s="131"/>
      <c r="C424" s="132" t="s">
        <v>446</v>
      </c>
      <c r="D424" s="132" t="s">
        <v>143</v>
      </c>
      <c r="E424" s="133" t="s">
        <v>447</v>
      </c>
      <c r="F424" s="134" t="s">
        <v>448</v>
      </c>
      <c r="G424" s="135" t="s">
        <v>449</v>
      </c>
      <c r="H424" s="136">
        <v>2</v>
      </c>
      <c r="I424" s="137"/>
      <c r="J424" s="138">
        <f>ROUND(I424*H424,2)</f>
        <v>0</v>
      </c>
      <c r="K424" s="134" t="s">
        <v>1</v>
      </c>
      <c r="L424" s="31"/>
      <c r="M424" s="139" t="s">
        <v>1</v>
      </c>
      <c r="N424" s="140" t="s">
        <v>38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148</v>
      </c>
      <c r="AT424" s="143" t="s">
        <v>143</v>
      </c>
      <c r="AU424" s="143" t="s">
        <v>81</v>
      </c>
      <c r="AY424" s="16" t="s">
        <v>140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6" t="s">
        <v>81</v>
      </c>
      <c r="BK424" s="144">
        <f>ROUND(I424*H424,2)</f>
        <v>0</v>
      </c>
      <c r="BL424" s="16" t="s">
        <v>148</v>
      </c>
      <c r="BM424" s="143" t="s">
        <v>450</v>
      </c>
    </row>
    <row r="425" spans="2:65" s="11" customFormat="1" ht="22.9" customHeight="1">
      <c r="B425" s="119"/>
      <c r="D425" s="120" t="s">
        <v>72</v>
      </c>
      <c r="E425" s="129" t="s">
        <v>451</v>
      </c>
      <c r="F425" s="129" t="s">
        <v>452</v>
      </c>
      <c r="I425" s="122"/>
      <c r="J425" s="130">
        <f>BK425</f>
        <v>0</v>
      </c>
      <c r="L425" s="119"/>
      <c r="M425" s="124"/>
      <c r="P425" s="125">
        <f>P426</f>
        <v>0</v>
      </c>
      <c r="R425" s="125">
        <f>R426</f>
        <v>0</v>
      </c>
      <c r="T425" s="126">
        <f>T426</f>
        <v>0</v>
      </c>
      <c r="AR425" s="120" t="s">
        <v>208</v>
      </c>
      <c r="AT425" s="127" t="s">
        <v>72</v>
      </c>
      <c r="AU425" s="127" t="s">
        <v>81</v>
      </c>
      <c r="AY425" s="120" t="s">
        <v>140</v>
      </c>
      <c r="BK425" s="128">
        <f>BK426</f>
        <v>0</v>
      </c>
    </row>
    <row r="426" spans="2:65" s="1" customFormat="1" ht="16.5" customHeight="1">
      <c r="B426" s="131"/>
      <c r="C426" s="132" t="s">
        <v>453</v>
      </c>
      <c r="D426" s="132" t="s">
        <v>143</v>
      </c>
      <c r="E426" s="133" t="s">
        <v>454</v>
      </c>
      <c r="F426" s="134" t="s">
        <v>455</v>
      </c>
      <c r="G426" s="135" t="s">
        <v>456</v>
      </c>
      <c r="H426" s="136">
        <v>1</v>
      </c>
      <c r="I426" s="137"/>
      <c r="J426" s="138">
        <f>ROUND(I426*H426,2)</f>
        <v>0</v>
      </c>
      <c r="K426" s="134" t="s">
        <v>147</v>
      </c>
      <c r="L426" s="31"/>
      <c r="M426" s="139" t="s">
        <v>1</v>
      </c>
      <c r="N426" s="140" t="s">
        <v>38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148</v>
      </c>
      <c r="AT426" s="143" t="s">
        <v>143</v>
      </c>
      <c r="AU426" s="143" t="s">
        <v>83</v>
      </c>
      <c r="AY426" s="16" t="s">
        <v>140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6" t="s">
        <v>81</v>
      </c>
      <c r="BK426" s="144">
        <f>ROUND(I426*H426,2)</f>
        <v>0</v>
      </c>
      <c r="BL426" s="16" t="s">
        <v>148</v>
      </c>
      <c r="BM426" s="143" t="s">
        <v>457</v>
      </c>
    </row>
    <row r="427" spans="2:65" s="11" customFormat="1" ht="22.9" customHeight="1">
      <c r="B427" s="119"/>
      <c r="D427" s="120" t="s">
        <v>72</v>
      </c>
      <c r="E427" s="129" t="s">
        <v>458</v>
      </c>
      <c r="F427" s="129" t="s">
        <v>459</v>
      </c>
      <c r="I427" s="122"/>
      <c r="J427" s="130">
        <f>BK427</f>
        <v>0</v>
      </c>
      <c r="L427" s="119"/>
      <c r="M427" s="124"/>
      <c r="P427" s="125">
        <f>P428</f>
        <v>0</v>
      </c>
      <c r="R427" s="125">
        <f>R428</f>
        <v>0</v>
      </c>
      <c r="T427" s="126">
        <f>T428</f>
        <v>0</v>
      </c>
      <c r="AR427" s="120" t="s">
        <v>208</v>
      </c>
      <c r="AT427" s="127" t="s">
        <v>72</v>
      </c>
      <c r="AU427" s="127" t="s">
        <v>81</v>
      </c>
      <c r="AY427" s="120" t="s">
        <v>140</v>
      </c>
      <c r="BK427" s="128">
        <f>BK428</f>
        <v>0</v>
      </c>
    </row>
    <row r="428" spans="2:65" s="1" customFormat="1" ht="16.5" customHeight="1">
      <c r="B428" s="131"/>
      <c r="C428" s="132" t="s">
        <v>460</v>
      </c>
      <c r="D428" s="132" t="s">
        <v>143</v>
      </c>
      <c r="E428" s="133" t="s">
        <v>461</v>
      </c>
      <c r="F428" s="134" t="s">
        <v>462</v>
      </c>
      <c r="G428" s="135" t="s">
        <v>456</v>
      </c>
      <c r="H428" s="136">
        <v>2</v>
      </c>
      <c r="I428" s="137"/>
      <c r="J428" s="138">
        <f>ROUND(I428*H428,2)</f>
        <v>0</v>
      </c>
      <c r="K428" s="134" t="s">
        <v>147</v>
      </c>
      <c r="L428" s="31"/>
      <c r="M428" s="139" t="s">
        <v>1</v>
      </c>
      <c r="N428" s="140" t="s">
        <v>38</v>
      </c>
      <c r="P428" s="141">
        <f>O428*H428</f>
        <v>0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148</v>
      </c>
      <c r="AT428" s="143" t="s">
        <v>143</v>
      </c>
      <c r="AU428" s="143" t="s">
        <v>83</v>
      </c>
      <c r="AY428" s="16" t="s">
        <v>140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6" t="s">
        <v>81</v>
      </c>
      <c r="BK428" s="144">
        <f>ROUND(I428*H428,2)</f>
        <v>0</v>
      </c>
      <c r="BL428" s="16" t="s">
        <v>148</v>
      </c>
      <c r="BM428" s="143" t="s">
        <v>463</v>
      </c>
    </row>
    <row r="429" spans="2:65" s="11" customFormat="1" ht="22.9" customHeight="1">
      <c r="B429" s="119"/>
      <c r="D429" s="120" t="s">
        <v>72</v>
      </c>
      <c r="E429" s="129" t="s">
        <v>464</v>
      </c>
      <c r="F429" s="129" t="s">
        <v>465</v>
      </c>
      <c r="I429" s="122"/>
      <c r="J429" s="130">
        <f>BK429</f>
        <v>0</v>
      </c>
      <c r="L429" s="119"/>
      <c r="M429" s="124"/>
      <c r="P429" s="125">
        <f>SUM(P430:P432)</f>
        <v>0</v>
      </c>
      <c r="R429" s="125">
        <f>SUM(R430:R432)</f>
        <v>0</v>
      </c>
      <c r="T429" s="126">
        <f>SUM(T430:T432)</f>
        <v>0</v>
      </c>
      <c r="AR429" s="120" t="s">
        <v>208</v>
      </c>
      <c r="AT429" s="127" t="s">
        <v>72</v>
      </c>
      <c r="AU429" s="127" t="s">
        <v>81</v>
      </c>
      <c r="AY429" s="120" t="s">
        <v>140</v>
      </c>
      <c r="BK429" s="128">
        <f>SUM(BK430:BK432)</f>
        <v>0</v>
      </c>
    </row>
    <row r="430" spans="2:65" s="1" customFormat="1" ht="16.5" customHeight="1">
      <c r="B430" s="131"/>
      <c r="C430" s="132" t="s">
        <v>466</v>
      </c>
      <c r="D430" s="132" t="s">
        <v>143</v>
      </c>
      <c r="E430" s="133" t="s">
        <v>467</v>
      </c>
      <c r="F430" s="134" t="s">
        <v>468</v>
      </c>
      <c r="G430" s="135" t="s">
        <v>436</v>
      </c>
      <c r="H430" s="136">
        <v>1</v>
      </c>
      <c r="I430" s="137"/>
      <c r="J430" s="138">
        <f>ROUND(I430*H430,2)</f>
        <v>0</v>
      </c>
      <c r="K430" s="134" t="s">
        <v>147</v>
      </c>
      <c r="L430" s="31"/>
      <c r="M430" s="139" t="s">
        <v>1</v>
      </c>
      <c r="N430" s="140" t="s">
        <v>38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148</v>
      </c>
      <c r="AT430" s="143" t="s">
        <v>143</v>
      </c>
      <c r="AU430" s="143" t="s">
        <v>83</v>
      </c>
      <c r="AY430" s="16" t="s">
        <v>140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6" t="s">
        <v>81</v>
      </c>
      <c r="BK430" s="144">
        <f>ROUND(I430*H430,2)</f>
        <v>0</v>
      </c>
      <c r="BL430" s="16" t="s">
        <v>148</v>
      </c>
      <c r="BM430" s="143" t="s">
        <v>469</v>
      </c>
    </row>
    <row r="431" spans="2:65" s="13" customFormat="1">
      <c r="B431" s="152"/>
      <c r="D431" s="146" t="s">
        <v>150</v>
      </c>
      <c r="E431" s="153" t="s">
        <v>1</v>
      </c>
      <c r="F431" s="154" t="s">
        <v>81</v>
      </c>
      <c r="H431" s="155">
        <v>1</v>
      </c>
      <c r="I431" s="156"/>
      <c r="L431" s="152"/>
      <c r="M431" s="157"/>
      <c r="T431" s="158"/>
      <c r="AT431" s="153" t="s">
        <v>150</v>
      </c>
      <c r="AU431" s="153" t="s">
        <v>83</v>
      </c>
      <c r="AV431" s="13" t="s">
        <v>83</v>
      </c>
      <c r="AW431" s="13" t="s">
        <v>30</v>
      </c>
      <c r="AX431" s="13" t="s">
        <v>73</v>
      </c>
      <c r="AY431" s="153" t="s">
        <v>140</v>
      </c>
    </row>
    <row r="432" spans="2:65" s="14" customFormat="1">
      <c r="B432" s="159"/>
      <c r="D432" s="146" t="s">
        <v>150</v>
      </c>
      <c r="E432" s="160" t="s">
        <v>1</v>
      </c>
      <c r="F432" s="161" t="s">
        <v>159</v>
      </c>
      <c r="H432" s="162">
        <v>1</v>
      </c>
      <c r="I432" s="163"/>
      <c r="L432" s="159"/>
      <c r="M432" s="164"/>
      <c r="T432" s="165"/>
      <c r="AT432" s="160" t="s">
        <v>150</v>
      </c>
      <c r="AU432" s="160" t="s">
        <v>83</v>
      </c>
      <c r="AV432" s="14" t="s">
        <v>148</v>
      </c>
      <c r="AW432" s="14" t="s">
        <v>30</v>
      </c>
      <c r="AX432" s="14" t="s">
        <v>81</v>
      </c>
      <c r="AY432" s="160" t="s">
        <v>140</v>
      </c>
    </row>
    <row r="433" spans="2:65" s="11" customFormat="1" ht="22.9" customHeight="1">
      <c r="B433" s="119"/>
      <c r="D433" s="120" t="s">
        <v>72</v>
      </c>
      <c r="E433" s="129" t="s">
        <v>470</v>
      </c>
      <c r="F433" s="129" t="s">
        <v>471</v>
      </c>
      <c r="I433" s="122"/>
      <c r="J433" s="130">
        <f>BK433</f>
        <v>0</v>
      </c>
      <c r="L433" s="119"/>
      <c r="M433" s="124"/>
      <c r="P433" s="125">
        <f>SUM(P434:P436)</f>
        <v>0</v>
      </c>
      <c r="R433" s="125">
        <f>SUM(R434:R436)</f>
        <v>0</v>
      </c>
      <c r="T433" s="126">
        <f>SUM(T434:T436)</f>
        <v>0</v>
      </c>
      <c r="AR433" s="120" t="s">
        <v>208</v>
      </c>
      <c r="AT433" s="127" t="s">
        <v>72</v>
      </c>
      <c r="AU433" s="127" t="s">
        <v>81</v>
      </c>
      <c r="AY433" s="120" t="s">
        <v>140</v>
      </c>
      <c r="BK433" s="128">
        <f>SUM(BK434:BK436)</f>
        <v>0</v>
      </c>
    </row>
    <row r="434" spans="2:65" s="1" customFormat="1" ht="16.5" customHeight="1">
      <c r="B434" s="131"/>
      <c r="C434" s="132" t="s">
        <v>472</v>
      </c>
      <c r="D434" s="132" t="s">
        <v>143</v>
      </c>
      <c r="E434" s="133" t="s">
        <v>473</v>
      </c>
      <c r="F434" s="134" t="s">
        <v>474</v>
      </c>
      <c r="G434" s="135" t="s">
        <v>456</v>
      </c>
      <c r="H434" s="136">
        <v>5</v>
      </c>
      <c r="I434" s="137"/>
      <c r="J434" s="138">
        <f>ROUND(I434*H434,2)</f>
        <v>0</v>
      </c>
      <c r="K434" s="134" t="s">
        <v>147</v>
      </c>
      <c r="L434" s="31"/>
      <c r="M434" s="139" t="s">
        <v>1</v>
      </c>
      <c r="N434" s="140" t="s">
        <v>38</v>
      </c>
      <c r="P434" s="141">
        <f>O434*H434</f>
        <v>0</v>
      </c>
      <c r="Q434" s="141">
        <v>0</v>
      </c>
      <c r="R434" s="141">
        <f>Q434*H434</f>
        <v>0</v>
      </c>
      <c r="S434" s="141">
        <v>0</v>
      </c>
      <c r="T434" s="142">
        <f>S434*H434</f>
        <v>0</v>
      </c>
      <c r="AR434" s="143" t="s">
        <v>148</v>
      </c>
      <c r="AT434" s="143" t="s">
        <v>143</v>
      </c>
      <c r="AU434" s="143" t="s">
        <v>83</v>
      </c>
      <c r="AY434" s="16" t="s">
        <v>140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6" t="s">
        <v>81</v>
      </c>
      <c r="BK434" s="144">
        <f>ROUND(I434*H434,2)</f>
        <v>0</v>
      </c>
      <c r="BL434" s="16" t="s">
        <v>148</v>
      </c>
      <c r="BM434" s="143" t="s">
        <v>475</v>
      </c>
    </row>
    <row r="435" spans="2:65" s="12" customFormat="1">
      <c r="B435" s="145"/>
      <c r="D435" s="146" t="s">
        <v>150</v>
      </c>
      <c r="E435" s="147" t="s">
        <v>1</v>
      </c>
      <c r="F435" s="148" t="s">
        <v>476</v>
      </c>
      <c r="H435" s="147" t="s">
        <v>1</v>
      </c>
      <c r="I435" s="149"/>
      <c r="L435" s="145"/>
      <c r="M435" s="150"/>
      <c r="T435" s="151"/>
      <c r="AT435" s="147" t="s">
        <v>150</v>
      </c>
      <c r="AU435" s="147" t="s">
        <v>83</v>
      </c>
      <c r="AV435" s="12" t="s">
        <v>81</v>
      </c>
      <c r="AW435" s="12" t="s">
        <v>30</v>
      </c>
      <c r="AX435" s="12" t="s">
        <v>73</v>
      </c>
      <c r="AY435" s="147" t="s">
        <v>140</v>
      </c>
    </row>
    <row r="436" spans="2:65" s="13" customFormat="1">
      <c r="B436" s="152"/>
      <c r="D436" s="146" t="s">
        <v>150</v>
      </c>
      <c r="E436" s="153" t="s">
        <v>1</v>
      </c>
      <c r="F436" s="154" t="s">
        <v>208</v>
      </c>
      <c r="H436" s="155">
        <v>5</v>
      </c>
      <c r="I436" s="156"/>
      <c r="L436" s="152"/>
      <c r="M436" s="157"/>
      <c r="T436" s="158"/>
      <c r="AT436" s="153" t="s">
        <v>150</v>
      </c>
      <c r="AU436" s="153" t="s">
        <v>83</v>
      </c>
      <c r="AV436" s="13" t="s">
        <v>83</v>
      </c>
      <c r="AW436" s="13" t="s">
        <v>30</v>
      </c>
      <c r="AX436" s="13" t="s">
        <v>81</v>
      </c>
      <c r="AY436" s="153" t="s">
        <v>140</v>
      </c>
    </row>
    <row r="437" spans="2:65" s="11" customFormat="1" ht="22.9" customHeight="1">
      <c r="B437" s="119"/>
      <c r="D437" s="120" t="s">
        <v>72</v>
      </c>
      <c r="E437" s="129" t="s">
        <v>477</v>
      </c>
      <c r="F437" s="129" t="s">
        <v>478</v>
      </c>
      <c r="I437" s="122"/>
      <c r="J437" s="130">
        <f>BK437</f>
        <v>0</v>
      </c>
      <c r="L437" s="119"/>
      <c r="M437" s="124"/>
      <c r="P437" s="125">
        <f>P438</f>
        <v>0</v>
      </c>
      <c r="R437" s="125">
        <f>R438</f>
        <v>0</v>
      </c>
      <c r="T437" s="126">
        <f>T438</f>
        <v>0</v>
      </c>
      <c r="AR437" s="120" t="s">
        <v>208</v>
      </c>
      <c r="AT437" s="127" t="s">
        <v>72</v>
      </c>
      <c r="AU437" s="127" t="s">
        <v>81</v>
      </c>
      <c r="AY437" s="120" t="s">
        <v>140</v>
      </c>
      <c r="BK437" s="128">
        <f>BK438</f>
        <v>0</v>
      </c>
    </row>
    <row r="438" spans="2:65" s="1" customFormat="1" ht="16.5" customHeight="1">
      <c r="B438" s="131"/>
      <c r="C438" s="132" t="s">
        <v>479</v>
      </c>
      <c r="D438" s="132" t="s">
        <v>143</v>
      </c>
      <c r="E438" s="133" t="s">
        <v>480</v>
      </c>
      <c r="F438" s="134" t="s">
        <v>481</v>
      </c>
      <c r="G438" s="135" t="s">
        <v>456</v>
      </c>
      <c r="H438" s="136">
        <v>0.5</v>
      </c>
      <c r="I438" s="137"/>
      <c r="J438" s="138">
        <f>ROUND(I438*H438,2)</f>
        <v>0</v>
      </c>
      <c r="K438" s="134" t="s">
        <v>147</v>
      </c>
      <c r="L438" s="31"/>
      <c r="M438" s="139" t="s">
        <v>1</v>
      </c>
      <c r="N438" s="140" t="s">
        <v>38</v>
      </c>
      <c r="P438" s="141">
        <f>O438*H438</f>
        <v>0</v>
      </c>
      <c r="Q438" s="141">
        <v>0</v>
      </c>
      <c r="R438" s="141">
        <f>Q438*H438</f>
        <v>0</v>
      </c>
      <c r="S438" s="141">
        <v>0</v>
      </c>
      <c r="T438" s="142">
        <f>S438*H438</f>
        <v>0</v>
      </c>
      <c r="AR438" s="143" t="s">
        <v>148</v>
      </c>
      <c r="AT438" s="143" t="s">
        <v>143</v>
      </c>
      <c r="AU438" s="143" t="s">
        <v>83</v>
      </c>
      <c r="AY438" s="16" t="s">
        <v>140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6" t="s">
        <v>81</v>
      </c>
      <c r="BK438" s="144">
        <f>ROUND(I438*H438,2)</f>
        <v>0</v>
      </c>
      <c r="BL438" s="16" t="s">
        <v>148</v>
      </c>
      <c r="BM438" s="143" t="s">
        <v>482</v>
      </c>
    </row>
    <row r="439" spans="2:65" s="11" customFormat="1" ht="22.9" customHeight="1">
      <c r="B439" s="119"/>
      <c r="D439" s="120" t="s">
        <v>72</v>
      </c>
      <c r="E439" s="129" t="s">
        <v>483</v>
      </c>
      <c r="F439" s="129" t="s">
        <v>478</v>
      </c>
      <c r="I439" s="122"/>
      <c r="J439" s="130">
        <f>BK439</f>
        <v>0</v>
      </c>
      <c r="L439" s="119"/>
      <c r="M439" s="124"/>
      <c r="P439" s="125">
        <f>P440</f>
        <v>0</v>
      </c>
      <c r="R439" s="125">
        <f>R440</f>
        <v>0</v>
      </c>
      <c r="T439" s="126">
        <f>T440</f>
        <v>0</v>
      </c>
      <c r="AR439" s="120" t="s">
        <v>208</v>
      </c>
      <c r="AT439" s="127" t="s">
        <v>72</v>
      </c>
      <c r="AU439" s="127" t="s">
        <v>81</v>
      </c>
      <c r="AY439" s="120" t="s">
        <v>140</v>
      </c>
      <c r="BK439" s="128">
        <f>BK440</f>
        <v>0</v>
      </c>
    </row>
    <row r="440" spans="2:65" s="1" customFormat="1" ht="16.5" customHeight="1">
      <c r="B440" s="131"/>
      <c r="C440" s="132" t="s">
        <v>484</v>
      </c>
      <c r="D440" s="132" t="s">
        <v>143</v>
      </c>
      <c r="E440" s="133" t="s">
        <v>485</v>
      </c>
      <c r="F440" s="134" t="s">
        <v>486</v>
      </c>
      <c r="G440" s="135" t="s">
        <v>456</v>
      </c>
      <c r="H440" s="136">
        <v>1</v>
      </c>
      <c r="I440" s="137"/>
      <c r="J440" s="138">
        <f>ROUND(I440*H440,2)</f>
        <v>0</v>
      </c>
      <c r="K440" s="134" t="s">
        <v>147</v>
      </c>
      <c r="L440" s="31"/>
      <c r="M440" s="177" t="s">
        <v>1</v>
      </c>
      <c r="N440" s="178" t="s">
        <v>38</v>
      </c>
      <c r="O440" s="179"/>
      <c r="P440" s="180">
        <f>O440*H440</f>
        <v>0</v>
      </c>
      <c r="Q440" s="180">
        <v>0</v>
      </c>
      <c r="R440" s="180">
        <f>Q440*H440</f>
        <v>0</v>
      </c>
      <c r="S440" s="180">
        <v>0</v>
      </c>
      <c r="T440" s="181">
        <f>S440*H440</f>
        <v>0</v>
      </c>
      <c r="AR440" s="143" t="s">
        <v>148</v>
      </c>
      <c r="AT440" s="143" t="s">
        <v>143</v>
      </c>
      <c r="AU440" s="143" t="s">
        <v>83</v>
      </c>
      <c r="AY440" s="16" t="s">
        <v>140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6" t="s">
        <v>81</v>
      </c>
      <c r="BK440" s="144">
        <f>ROUND(I440*H440,2)</f>
        <v>0</v>
      </c>
      <c r="BL440" s="16" t="s">
        <v>148</v>
      </c>
      <c r="BM440" s="143" t="s">
        <v>487</v>
      </c>
    </row>
    <row r="441" spans="2:65" s="1" customFormat="1" ht="6.95" customHeight="1">
      <c r="B441" s="43"/>
      <c r="C441" s="44"/>
      <c r="D441" s="44"/>
      <c r="E441" s="44"/>
      <c r="F441" s="44"/>
      <c r="G441" s="44"/>
      <c r="H441" s="44"/>
      <c r="I441" s="44"/>
      <c r="J441" s="44"/>
      <c r="K441" s="44"/>
      <c r="L441" s="31"/>
    </row>
  </sheetData>
  <autoFilter ref="C133:K440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7"/>
  <sheetViews>
    <sheetView showGridLines="0" topLeftCell="A295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488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ROUND((SUM(BE128:BE346)),  2)</f>
        <v>0</v>
      </c>
      <c r="I33" s="91">
        <v>0.21</v>
      </c>
      <c r="J33" s="90">
        <f>ROUND(((SUM(BE128:BE346))*I33),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ROUND((SUM(BF128:BF346)),  2)</f>
        <v>0</v>
      </c>
      <c r="I34" s="91">
        <v>0.15</v>
      </c>
      <c r="J34" s="90">
        <f>ROUND(((SUM(BF128:BF346))*I34),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ROUND((SUM(BG128:BG346)),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ROUND((SUM(BH128:BH346)),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ROUND((SUM(BI128:BI346)),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>02 - Nové konstrukce - rampa, dlažby, terasa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J128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107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489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customHeight="1">
      <c r="B99" s="107"/>
      <c r="D99" s="108" t="s">
        <v>490</v>
      </c>
      <c r="E99" s="109"/>
      <c r="F99" s="109"/>
      <c r="G99" s="109"/>
      <c r="H99" s="109"/>
      <c r="I99" s="109"/>
      <c r="J99" s="110">
        <f>J163</f>
        <v>0</v>
      </c>
      <c r="L99" s="107"/>
    </row>
    <row r="100" spans="2:12" s="9" customFormat="1" ht="19.899999999999999" customHeight="1">
      <c r="B100" s="107"/>
      <c r="D100" s="108" t="s">
        <v>108</v>
      </c>
      <c r="E100" s="109"/>
      <c r="F100" s="109"/>
      <c r="G100" s="109"/>
      <c r="H100" s="109"/>
      <c r="I100" s="109"/>
      <c r="J100" s="110">
        <f>J174</f>
        <v>0</v>
      </c>
      <c r="L100" s="107"/>
    </row>
    <row r="101" spans="2:12" s="9" customFormat="1" ht="19.899999999999999" customHeight="1">
      <c r="B101" s="107"/>
      <c r="D101" s="108" t="s">
        <v>491</v>
      </c>
      <c r="E101" s="109"/>
      <c r="F101" s="109"/>
      <c r="G101" s="109"/>
      <c r="H101" s="109"/>
      <c r="I101" s="109"/>
      <c r="J101" s="110">
        <f>J178</f>
        <v>0</v>
      </c>
      <c r="L101" s="107"/>
    </row>
    <row r="102" spans="2:12" s="9" customFormat="1" ht="19.899999999999999" customHeight="1">
      <c r="B102" s="107"/>
      <c r="D102" s="108" t="s">
        <v>110</v>
      </c>
      <c r="E102" s="109"/>
      <c r="F102" s="109"/>
      <c r="G102" s="109"/>
      <c r="H102" s="109"/>
      <c r="I102" s="109"/>
      <c r="J102" s="110">
        <f>J228</f>
        <v>0</v>
      </c>
      <c r="L102" s="107"/>
    </row>
    <row r="103" spans="2:12" s="9" customFormat="1" ht="19.899999999999999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J241</f>
        <v>0</v>
      </c>
      <c r="L103" s="107"/>
    </row>
    <row r="104" spans="2:12" s="8" customFormat="1" ht="24.95" customHeight="1">
      <c r="B104" s="103"/>
      <c r="D104" s="104" t="s">
        <v>113</v>
      </c>
      <c r="E104" s="105"/>
      <c r="F104" s="105"/>
      <c r="G104" s="105"/>
      <c r="H104" s="105"/>
      <c r="I104" s="105"/>
      <c r="J104" s="106">
        <f>J243</f>
        <v>0</v>
      </c>
      <c r="L104" s="103"/>
    </row>
    <row r="105" spans="2:12" s="9" customFormat="1" ht="19.899999999999999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J244</f>
        <v>0</v>
      </c>
      <c r="L105" s="107"/>
    </row>
    <row r="106" spans="2:12" s="9" customFormat="1" ht="19.899999999999999" customHeight="1">
      <c r="B106" s="107"/>
      <c r="D106" s="108" t="s">
        <v>492</v>
      </c>
      <c r="E106" s="109"/>
      <c r="F106" s="109"/>
      <c r="G106" s="109"/>
      <c r="H106" s="109"/>
      <c r="I106" s="109"/>
      <c r="J106" s="110">
        <f>J288</f>
        <v>0</v>
      </c>
      <c r="L106" s="107"/>
    </row>
    <row r="107" spans="2:12" s="8" customFormat="1" ht="24.95" customHeight="1">
      <c r="B107" s="103"/>
      <c r="D107" s="104" t="s">
        <v>118</v>
      </c>
      <c r="E107" s="105"/>
      <c r="F107" s="105"/>
      <c r="G107" s="105"/>
      <c r="H107" s="105"/>
      <c r="I107" s="105"/>
      <c r="J107" s="106">
        <f>J300</f>
        <v>0</v>
      </c>
      <c r="L107" s="103"/>
    </row>
    <row r="108" spans="2:12" s="9" customFormat="1" ht="19.899999999999999" customHeight="1">
      <c r="B108" s="107"/>
      <c r="D108" s="108" t="s">
        <v>122</v>
      </c>
      <c r="E108" s="109"/>
      <c r="F108" s="109"/>
      <c r="G108" s="109"/>
      <c r="H108" s="109"/>
      <c r="I108" s="109"/>
      <c r="J108" s="110">
        <f>J301</f>
        <v>0</v>
      </c>
      <c r="L108" s="107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125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24" t="str">
        <f>E7</f>
        <v>Moříčov - Lovecký zámeček</v>
      </c>
      <c r="F118" s="225"/>
      <c r="G118" s="225"/>
      <c r="H118" s="225"/>
      <c r="L118" s="31"/>
    </row>
    <row r="119" spans="2:63" s="1" customFormat="1" ht="12" customHeight="1">
      <c r="B119" s="31"/>
      <c r="C119" s="26" t="s">
        <v>100</v>
      </c>
      <c r="L119" s="31"/>
    </row>
    <row r="120" spans="2:63" s="1" customFormat="1" ht="16.5" customHeight="1">
      <c r="B120" s="31"/>
      <c r="E120" s="214" t="str">
        <f>E9</f>
        <v>02 - Nové konstrukce - rampa, dlažby, terasa</v>
      </c>
      <c r="F120" s="223"/>
      <c r="G120" s="223"/>
      <c r="H120" s="223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 t="str">
        <f>IF(J12="","",J12)</f>
        <v>29. 5. 2024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29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IF(E18="","",E18)</f>
        <v>Vyplň údaj</v>
      </c>
      <c r="I125" s="26" t="s">
        <v>31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126</v>
      </c>
      <c r="D127" s="113" t="s">
        <v>58</v>
      </c>
      <c r="E127" s="113" t="s">
        <v>54</v>
      </c>
      <c r="F127" s="113" t="s">
        <v>55</v>
      </c>
      <c r="G127" s="113" t="s">
        <v>127</v>
      </c>
      <c r="H127" s="113" t="s">
        <v>128</v>
      </c>
      <c r="I127" s="113" t="s">
        <v>129</v>
      </c>
      <c r="J127" s="113" t="s">
        <v>104</v>
      </c>
      <c r="K127" s="114" t="s">
        <v>130</v>
      </c>
      <c r="L127" s="111"/>
      <c r="M127" s="58" t="s">
        <v>1</v>
      </c>
      <c r="N127" s="59" t="s">
        <v>37</v>
      </c>
      <c r="O127" s="59" t="s">
        <v>131</v>
      </c>
      <c r="P127" s="59" t="s">
        <v>132</v>
      </c>
      <c r="Q127" s="59" t="s">
        <v>133</v>
      </c>
      <c r="R127" s="59" t="s">
        <v>134</v>
      </c>
      <c r="S127" s="59" t="s">
        <v>135</v>
      </c>
      <c r="T127" s="60" t="s">
        <v>136</v>
      </c>
    </row>
    <row r="128" spans="2:63" s="1" customFormat="1" ht="22.9" customHeight="1">
      <c r="B128" s="31"/>
      <c r="C128" s="63" t="s">
        <v>137</v>
      </c>
      <c r="J128" s="115">
        <f>BK128</f>
        <v>0</v>
      </c>
      <c r="L128" s="31"/>
      <c r="M128" s="61"/>
      <c r="N128" s="52"/>
      <c r="O128" s="52"/>
      <c r="P128" s="116">
        <f>P129+P243+P300</f>
        <v>0</v>
      </c>
      <c r="Q128" s="52"/>
      <c r="R128" s="116">
        <f>R129+R243+R300</f>
        <v>117.3528428</v>
      </c>
      <c r="S128" s="52"/>
      <c r="T128" s="117">
        <f>T129+T243+T300</f>
        <v>0</v>
      </c>
      <c r="AT128" s="16" t="s">
        <v>72</v>
      </c>
      <c r="AU128" s="16" t="s">
        <v>106</v>
      </c>
      <c r="BK128" s="118">
        <f>BK129+BK243+BK300</f>
        <v>0</v>
      </c>
    </row>
    <row r="129" spans="2:65" s="11" customFormat="1" ht="25.9" customHeight="1">
      <c r="B129" s="119"/>
      <c r="D129" s="120" t="s">
        <v>72</v>
      </c>
      <c r="E129" s="121" t="s">
        <v>138</v>
      </c>
      <c r="F129" s="121" t="s">
        <v>139</v>
      </c>
      <c r="I129" s="122"/>
      <c r="J129" s="123">
        <f>BK129</f>
        <v>0</v>
      </c>
      <c r="L129" s="119"/>
      <c r="M129" s="124"/>
      <c r="P129" s="125">
        <f>P130+P163+P174+P178+P228+P241</f>
        <v>0</v>
      </c>
      <c r="R129" s="125">
        <f>R130+R163+R174+R178+R228+R241</f>
        <v>112.21242790000001</v>
      </c>
      <c r="T129" s="126">
        <f>T130+T163+T174+T178+T228+T241</f>
        <v>0</v>
      </c>
      <c r="AR129" s="120" t="s">
        <v>81</v>
      </c>
      <c r="AT129" s="127" t="s">
        <v>72</v>
      </c>
      <c r="AU129" s="127" t="s">
        <v>73</v>
      </c>
      <c r="AY129" s="120" t="s">
        <v>140</v>
      </c>
      <c r="BK129" s="128">
        <f>BK130+BK163+BK174+BK178+BK228+BK241</f>
        <v>0</v>
      </c>
    </row>
    <row r="130" spans="2:65" s="11" customFormat="1" ht="22.9" customHeight="1">
      <c r="B130" s="119"/>
      <c r="D130" s="120" t="s">
        <v>72</v>
      </c>
      <c r="E130" s="129" t="s">
        <v>81</v>
      </c>
      <c r="F130" s="129" t="s">
        <v>459</v>
      </c>
      <c r="I130" s="122"/>
      <c r="J130" s="130">
        <f>BK130</f>
        <v>0</v>
      </c>
      <c r="L130" s="119"/>
      <c r="M130" s="124"/>
      <c r="P130" s="125">
        <f>SUM(P131:P162)</f>
        <v>0</v>
      </c>
      <c r="R130" s="125">
        <f>SUM(R131:R162)</f>
        <v>1.0560000000000002E-2</v>
      </c>
      <c r="T130" s="126">
        <f>SUM(T131:T162)</f>
        <v>0</v>
      </c>
      <c r="AR130" s="120" t="s">
        <v>81</v>
      </c>
      <c r="AT130" s="127" t="s">
        <v>72</v>
      </c>
      <c r="AU130" s="127" t="s">
        <v>81</v>
      </c>
      <c r="AY130" s="120" t="s">
        <v>140</v>
      </c>
      <c r="BK130" s="128">
        <f>SUM(BK131:BK162)</f>
        <v>0</v>
      </c>
    </row>
    <row r="131" spans="2:65" s="1" customFormat="1" ht="37.9" customHeight="1">
      <c r="B131" s="131"/>
      <c r="C131" s="132" t="s">
        <v>81</v>
      </c>
      <c r="D131" s="132" t="s">
        <v>143</v>
      </c>
      <c r="E131" s="133" t="s">
        <v>493</v>
      </c>
      <c r="F131" s="134" t="s">
        <v>494</v>
      </c>
      <c r="G131" s="135" t="s">
        <v>246</v>
      </c>
      <c r="H131" s="136">
        <v>6.2750000000000004</v>
      </c>
      <c r="I131" s="137"/>
      <c r="J131" s="138">
        <f>ROUND(I131*H131,2)</f>
        <v>0</v>
      </c>
      <c r="K131" s="134" t="s">
        <v>147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83</v>
      </c>
      <c r="AY131" s="16" t="s">
        <v>140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148</v>
      </c>
      <c r="BM131" s="143" t="s">
        <v>495</v>
      </c>
    </row>
    <row r="132" spans="2:65" s="12" customFormat="1">
      <c r="B132" s="145"/>
      <c r="D132" s="146" t="s">
        <v>150</v>
      </c>
      <c r="E132" s="147" t="s">
        <v>1</v>
      </c>
      <c r="F132" s="148" t="s">
        <v>496</v>
      </c>
      <c r="H132" s="147" t="s">
        <v>1</v>
      </c>
      <c r="I132" s="149"/>
      <c r="L132" s="145"/>
      <c r="M132" s="150"/>
      <c r="T132" s="151"/>
      <c r="AT132" s="147" t="s">
        <v>150</v>
      </c>
      <c r="AU132" s="147" t="s">
        <v>83</v>
      </c>
      <c r="AV132" s="12" t="s">
        <v>81</v>
      </c>
      <c r="AW132" s="12" t="s">
        <v>30</v>
      </c>
      <c r="AX132" s="12" t="s">
        <v>73</v>
      </c>
      <c r="AY132" s="147" t="s">
        <v>140</v>
      </c>
    </row>
    <row r="133" spans="2:65" s="13" customFormat="1">
      <c r="B133" s="152"/>
      <c r="D133" s="146" t="s">
        <v>150</v>
      </c>
      <c r="E133" s="153" t="s">
        <v>1</v>
      </c>
      <c r="F133" s="154" t="s">
        <v>497</v>
      </c>
      <c r="H133" s="155">
        <v>5.915</v>
      </c>
      <c r="I133" s="156"/>
      <c r="L133" s="152"/>
      <c r="M133" s="157"/>
      <c r="T133" s="158"/>
      <c r="AT133" s="153" t="s">
        <v>150</v>
      </c>
      <c r="AU133" s="153" t="s">
        <v>83</v>
      </c>
      <c r="AV133" s="13" t="s">
        <v>83</v>
      </c>
      <c r="AW133" s="13" t="s">
        <v>30</v>
      </c>
      <c r="AX133" s="13" t="s">
        <v>73</v>
      </c>
      <c r="AY133" s="153" t="s">
        <v>140</v>
      </c>
    </row>
    <row r="134" spans="2:65" s="12" customFormat="1">
      <c r="B134" s="145"/>
      <c r="D134" s="146" t="s">
        <v>150</v>
      </c>
      <c r="E134" s="147" t="s">
        <v>1</v>
      </c>
      <c r="F134" s="148" t="s">
        <v>498</v>
      </c>
      <c r="H134" s="147" t="s">
        <v>1</v>
      </c>
      <c r="I134" s="149"/>
      <c r="L134" s="145"/>
      <c r="M134" s="150"/>
      <c r="T134" s="151"/>
      <c r="AT134" s="147" t="s">
        <v>150</v>
      </c>
      <c r="AU134" s="147" t="s">
        <v>83</v>
      </c>
      <c r="AV134" s="12" t="s">
        <v>81</v>
      </c>
      <c r="AW134" s="12" t="s">
        <v>30</v>
      </c>
      <c r="AX134" s="12" t="s">
        <v>73</v>
      </c>
      <c r="AY134" s="147" t="s">
        <v>140</v>
      </c>
    </row>
    <row r="135" spans="2:65" s="13" customFormat="1">
      <c r="B135" s="152"/>
      <c r="D135" s="146" t="s">
        <v>150</v>
      </c>
      <c r="E135" s="153" t="s">
        <v>1</v>
      </c>
      <c r="F135" s="154" t="s">
        <v>499</v>
      </c>
      <c r="H135" s="155">
        <v>0.36</v>
      </c>
      <c r="I135" s="156"/>
      <c r="L135" s="152"/>
      <c r="M135" s="157"/>
      <c r="T135" s="158"/>
      <c r="AT135" s="153" t="s">
        <v>150</v>
      </c>
      <c r="AU135" s="153" t="s">
        <v>83</v>
      </c>
      <c r="AV135" s="13" t="s">
        <v>83</v>
      </c>
      <c r="AW135" s="13" t="s">
        <v>30</v>
      </c>
      <c r="AX135" s="13" t="s">
        <v>73</v>
      </c>
      <c r="AY135" s="153" t="s">
        <v>140</v>
      </c>
    </row>
    <row r="136" spans="2:65" s="14" customFormat="1">
      <c r="B136" s="159"/>
      <c r="D136" s="146" t="s">
        <v>150</v>
      </c>
      <c r="E136" s="160" t="s">
        <v>1</v>
      </c>
      <c r="F136" s="161" t="s">
        <v>159</v>
      </c>
      <c r="H136" s="162">
        <v>6.2750000000000004</v>
      </c>
      <c r="I136" s="163"/>
      <c r="L136" s="159"/>
      <c r="M136" s="164"/>
      <c r="T136" s="165"/>
      <c r="AT136" s="160" t="s">
        <v>150</v>
      </c>
      <c r="AU136" s="160" t="s">
        <v>83</v>
      </c>
      <c r="AV136" s="14" t="s">
        <v>148</v>
      </c>
      <c r="AW136" s="14" t="s">
        <v>30</v>
      </c>
      <c r="AX136" s="14" t="s">
        <v>81</v>
      </c>
      <c r="AY136" s="160" t="s">
        <v>140</v>
      </c>
    </row>
    <row r="137" spans="2:65" s="1" customFormat="1" ht="37.9" customHeight="1">
      <c r="B137" s="131"/>
      <c r="C137" s="132" t="s">
        <v>83</v>
      </c>
      <c r="D137" s="132" t="s">
        <v>143</v>
      </c>
      <c r="E137" s="133" t="s">
        <v>500</v>
      </c>
      <c r="F137" s="134" t="s">
        <v>501</v>
      </c>
      <c r="G137" s="135" t="s">
        <v>246</v>
      </c>
      <c r="H137" s="136">
        <v>6.2750000000000004</v>
      </c>
      <c r="I137" s="137"/>
      <c r="J137" s="138">
        <f>ROUND(I137*H137,2)</f>
        <v>0</v>
      </c>
      <c r="K137" s="134" t="s">
        <v>147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148</v>
      </c>
      <c r="AT137" s="143" t="s">
        <v>143</v>
      </c>
      <c r="AU137" s="143" t="s">
        <v>83</v>
      </c>
      <c r="AY137" s="16" t="s">
        <v>140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148</v>
      </c>
      <c r="BM137" s="143" t="s">
        <v>502</v>
      </c>
    </row>
    <row r="138" spans="2:65" s="1" customFormat="1" ht="37.9" customHeight="1">
      <c r="B138" s="131"/>
      <c r="C138" s="132" t="s">
        <v>141</v>
      </c>
      <c r="D138" s="132" t="s">
        <v>143</v>
      </c>
      <c r="E138" s="133" t="s">
        <v>503</v>
      </c>
      <c r="F138" s="134" t="s">
        <v>504</v>
      </c>
      <c r="G138" s="135" t="s">
        <v>246</v>
      </c>
      <c r="H138" s="136">
        <v>6.2750000000000004</v>
      </c>
      <c r="I138" s="137"/>
      <c r="J138" s="138">
        <f>ROUND(I138*H138,2)</f>
        <v>0</v>
      </c>
      <c r="K138" s="134" t="s">
        <v>147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83</v>
      </c>
      <c r="AY138" s="16" t="s">
        <v>140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148</v>
      </c>
      <c r="BM138" s="143" t="s">
        <v>505</v>
      </c>
    </row>
    <row r="139" spans="2:65" s="1" customFormat="1" ht="37.9" customHeight="1">
      <c r="B139" s="131"/>
      <c r="C139" s="132" t="s">
        <v>148</v>
      </c>
      <c r="D139" s="132" t="s">
        <v>143</v>
      </c>
      <c r="E139" s="133" t="s">
        <v>506</v>
      </c>
      <c r="F139" s="134" t="s">
        <v>507</v>
      </c>
      <c r="G139" s="135" t="s">
        <v>246</v>
      </c>
      <c r="H139" s="136">
        <v>6.2750000000000004</v>
      </c>
      <c r="I139" s="137"/>
      <c r="J139" s="138">
        <f>ROUND(I139*H139,2)</f>
        <v>0</v>
      </c>
      <c r="K139" s="134" t="s">
        <v>147</v>
      </c>
      <c r="L139" s="31"/>
      <c r="M139" s="139" t="s">
        <v>1</v>
      </c>
      <c r="N139" s="140" t="s">
        <v>38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148</v>
      </c>
      <c r="AT139" s="143" t="s">
        <v>143</v>
      </c>
      <c r="AU139" s="143" t="s">
        <v>83</v>
      </c>
      <c r="AY139" s="16" t="s">
        <v>140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148</v>
      </c>
      <c r="BM139" s="143" t="s">
        <v>508</v>
      </c>
    </row>
    <row r="140" spans="2:65" s="1" customFormat="1" ht="37.9" customHeight="1">
      <c r="B140" s="131"/>
      <c r="C140" s="132" t="s">
        <v>208</v>
      </c>
      <c r="D140" s="132" t="s">
        <v>143</v>
      </c>
      <c r="E140" s="133" t="s">
        <v>509</v>
      </c>
      <c r="F140" s="134" t="s">
        <v>510</v>
      </c>
      <c r="G140" s="135" t="s">
        <v>246</v>
      </c>
      <c r="H140" s="136">
        <v>94.125</v>
      </c>
      <c r="I140" s="137"/>
      <c r="J140" s="138">
        <f>ROUND(I140*H140,2)</f>
        <v>0</v>
      </c>
      <c r="K140" s="134" t="s">
        <v>147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143</v>
      </c>
      <c r="AU140" s="143" t="s">
        <v>83</v>
      </c>
      <c r="AY140" s="16" t="s">
        <v>140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148</v>
      </c>
      <c r="BM140" s="143" t="s">
        <v>511</v>
      </c>
    </row>
    <row r="141" spans="2:65" s="13" customFormat="1">
      <c r="B141" s="152"/>
      <c r="D141" s="146" t="s">
        <v>150</v>
      </c>
      <c r="E141" s="153" t="s">
        <v>1</v>
      </c>
      <c r="F141" s="154" t="s">
        <v>512</v>
      </c>
      <c r="H141" s="155">
        <v>94.125</v>
      </c>
      <c r="I141" s="156"/>
      <c r="L141" s="152"/>
      <c r="M141" s="157"/>
      <c r="T141" s="158"/>
      <c r="AT141" s="153" t="s">
        <v>150</v>
      </c>
      <c r="AU141" s="153" t="s">
        <v>83</v>
      </c>
      <c r="AV141" s="13" t="s">
        <v>83</v>
      </c>
      <c r="AW141" s="13" t="s">
        <v>30</v>
      </c>
      <c r="AX141" s="13" t="s">
        <v>81</v>
      </c>
      <c r="AY141" s="153" t="s">
        <v>140</v>
      </c>
    </row>
    <row r="142" spans="2:65" s="1" customFormat="1" ht="16.5" customHeight="1">
      <c r="B142" s="131"/>
      <c r="C142" s="132" t="s">
        <v>163</v>
      </c>
      <c r="D142" s="132" t="s">
        <v>143</v>
      </c>
      <c r="E142" s="133" t="s">
        <v>513</v>
      </c>
      <c r="F142" s="134" t="s">
        <v>514</v>
      </c>
      <c r="G142" s="135" t="s">
        <v>246</v>
      </c>
      <c r="H142" s="136">
        <v>6.2750000000000004</v>
      </c>
      <c r="I142" s="137"/>
      <c r="J142" s="138">
        <f>ROUND(I142*H142,2)</f>
        <v>0</v>
      </c>
      <c r="K142" s="134" t="s">
        <v>147</v>
      </c>
      <c r="L142" s="31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83</v>
      </c>
      <c r="AY142" s="16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148</v>
      </c>
      <c r="BM142" s="143" t="s">
        <v>515</v>
      </c>
    </row>
    <row r="143" spans="2:65" s="1" customFormat="1" ht="33" customHeight="1">
      <c r="B143" s="131"/>
      <c r="C143" s="132" t="s">
        <v>219</v>
      </c>
      <c r="D143" s="132" t="s">
        <v>143</v>
      </c>
      <c r="E143" s="133" t="s">
        <v>516</v>
      </c>
      <c r="F143" s="134" t="s">
        <v>517</v>
      </c>
      <c r="G143" s="135" t="s">
        <v>300</v>
      </c>
      <c r="H143" s="136">
        <v>11.295</v>
      </c>
      <c r="I143" s="137"/>
      <c r="J143" s="138">
        <f>ROUND(I143*H143,2)</f>
        <v>0</v>
      </c>
      <c r="K143" s="134" t="s">
        <v>147</v>
      </c>
      <c r="L143" s="31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148</v>
      </c>
      <c r="AT143" s="143" t="s">
        <v>143</v>
      </c>
      <c r="AU143" s="143" t="s">
        <v>83</v>
      </c>
      <c r="AY143" s="16" t="s">
        <v>140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148</v>
      </c>
      <c r="BM143" s="143" t="s">
        <v>518</v>
      </c>
    </row>
    <row r="144" spans="2:65" s="13" customFormat="1">
      <c r="B144" s="152"/>
      <c r="D144" s="146" t="s">
        <v>150</v>
      </c>
      <c r="E144" s="153" t="s">
        <v>1</v>
      </c>
      <c r="F144" s="154" t="s">
        <v>519</v>
      </c>
      <c r="H144" s="155">
        <v>11.295</v>
      </c>
      <c r="I144" s="156"/>
      <c r="L144" s="152"/>
      <c r="M144" s="157"/>
      <c r="T144" s="158"/>
      <c r="AT144" s="153" t="s">
        <v>150</v>
      </c>
      <c r="AU144" s="153" t="s">
        <v>83</v>
      </c>
      <c r="AV144" s="13" t="s">
        <v>83</v>
      </c>
      <c r="AW144" s="13" t="s">
        <v>30</v>
      </c>
      <c r="AX144" s="13" t="s">
        <v>81</v>
      </c>
      <c r="AY144" s="153" t="s">
        <v>140</v>
      </c>
    </row>
    <row r="145" spans="2:65" s="1" customFormat="1" ht="24.2" customHeight="1">
      <c r="B145" s="131"/>
      <c r="C145" s="132" t="s">
        <v>226</v>
      </c>
      <c r="D145" s="132" t="s">
        <v>143</v>
      </c>
      <c r="E145" s="133" t="s">
        <v>520</v>
      </c>
      <c r="F145" s="134" t="s">
        <v>521</v>
      </c>
      <c r="G145" s="135" t="s">
        <v>146</v>
      </c>
      <c r="H145" s="136">
        <v>288</v>
      </c>
      <c r="I145" s="137"/>
      <c r="J145" s="138">
        <f>ROUND(I145*H145,2)</f>
        <v>0</v>
      </c>
      <c r="K145" s="134" t="s">
        <v>147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148</v>
      </c>
      <c r="AT145" s="143" t="s">
        <v>143</v>
      </c>
      <c r="AU145" s="143" t="s">
        <v>83</v>
      </c>
      <c r="AY145" s="16" t="s">
        <v>140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148</v>
      </c>
      <c r="BM145" s="143" t="s">
        <v>522</v>
      </c>
    </row>
    <row r="146" spans="2:65" s="12" customFormat="1">
      <c r="B146" s="145"/>
      <c r="D146" s="146" t="s">
        <v>150</v>
      </c>
      <c r="E146" s="147" t="s">
        <v>1</v>
      </c>
      <c r="F146" s="148" t="s">
        <v>523</v>
      </c>
      <c r="H146" s="147" t="s">
        <v>1</v>
      </c>
      <c r="I146" s="149"/>
      <c r="L146" s="145"/>
      <c r="M146" s="150"/>
      <c r="T146" s="151"/>
      <c r="AT146" s="147" t="s">
        <v>150</v>
      </c>
      <c r="AU146" s="147" t="s">
        <v>83</v>
      </c>
      <c r="AV146" s="12" t="s">
        <v>81</v>
      </c>
      <c r="AW146" s="12" t="s">
        <v>30</v>
      </c>
      <c r="AX146" s="12" t="s">
        <v>73</v>
      </c>
      <c r="AY146" s="147" t="s">
        <v>140</v>
      </c>
    </row>
    <row r="147" spans="2:65" s="13" customFormat="1">
      <c r="B147" s="152"/>
      <c r="D147" s="146" t="s">
        <v>150</v>
      </c>
      <c r="E147" s="153" t="s">
        <v>1</v>
      </c>
      <c r="F147" s="154" t="s">
        <v>524</v>
      </c>
      <c r="H147" s="155">
        <v>130</v>
      </c>
      <c r="I147" s="156"/>
      <c r="L147" s="152"/>
      <c r="M147" s="157"/>
      <c r="T147" s="158"/>
      <c r="AT147" s="153" t="s">
        <v>150</v>
      </c>
      <c r="AU147" s="153" t="s">
        <v>83</v>
      </c>
      <c r="AV147" s="13" t="s">
        <v>83</v>
      </c>
      <c r="AW147" s="13" t="s">
        <v>30</v>
      </c>
      <c r="AX147" s="13" t="s">
        <v>73</v>
      </c>
      <c r="AY147" s="153" t="s">
        <v>140</v>
      </c>
    </row>
    <row r="148" spans="2:65" s="12" customFormat="1">
      <c r="B148" s="145"/>
      <c r="D148" s="146" t="s">
        <v>150</v>
      </c>
      <c r="E148" s="147" t="s">
        <v>1</v>
      </c>
      <c r="F148" s="148" t="s">
        <v>525</v>
      </c>
      <c r="H148" s="147" t="s">
        <v>1</v>
      </c>
      <c r="I148" s="149"/>
      <c r="L148" s="145"/>
      <c r="M148" s="150"/>
      <c r="T148" s="151"/>
      <c r="AT148" s="147" t="s">
        <v>150</v>
      </c>
      <c r="AU148" s="147" t="s">
        <v>83</v>
      </c>
      <c r="AV148" s="12" t="s">
        <v>81</v>
      </c>
      <c r="AW148" s="12" t="s">
        <v>30</v>
      </c>
      <c r="AX148" s="12" t="s">
        <v>73</v>
      </c>
      <c r="AY148" s="147" t="s">
        <v>140</v>
      </c>
    </row>
    <row r="149" spans="2:65" s="13" customFormat="1">
      <c r="B149" s="152"/>
      <c r="D149" s="146" t="s">
        <v>150</v>
      </c>
      <c r="E149" s="153" t="s">
        <v>1</v>
      </c>
      <c r="F149" s="154" t="s">
        <v>526</v>
      </c>
      <c r="H149" s="155">
        <v>120</v>
      </c>
      <c r="I149" s="156"/>
      <c r="L149" s="152"/>
      <c r="M149" s="157"/>
      <c r="T149" s="158"/>
      <c r="AT149" s="153" t="s">
        <v>150</v>
      </c>
      <c r="AU149" s="153" t="s">
        <v>83</v>
      </c>
      <c r="AV149" s="13" t="s">
        <v>83</v>
      </c>
      <c r="AW149" s="13" t="s">
        <v>30</v>
      </c>
      <c r="AX149" s="13" t="s">
        <v>73</v>
      </c>
      <c r="AY149" s="153" t="s">
        <v>140</v>
      </c>
    </row>
    <row r="150" spans="2:65" s="12" customFormat="1">
      <c r="B150" s="145"/>
      <c r="D150" s="146" t="s">
        <v>150</v>
      </c>
      <c r="E150" s="147" t="s">
        <v>1</v>
      </c>
      <c r="F150" s="148" t="s">
        <v>527</v>
      </c>
      <c r="H150" s="147" t="s">
        <v>1</v>
      </c>
      <c r="I150" s="149"/>
      <c r="L150" s="145"/>
      <c r="M150" s="150"/>
      <c r="T150" s="151"/>
      <c r="AT150" s="147" t="s">
        <v>150</v>
      </c>
      <c r="AU150" s="147" t="s">
        <v>83</v>
      </c>
      <c r="AV150" s="12" t="s">
        <v>81</v>
      </c>
      <c r="AW150" s="12" t="s">
        <v>30</v>
      </c>
      <c r="AX150" s="12" t="s">
        <v>73</v>
      </c>
      <c r="AY150" s="147" t="s">
        <v>140</v>
      </c>
    </row>
    <row r="151" spans="2:65" s="13" customFormat="1">
      <c r="B151" s="152"/>
      <c r="D151" s="146" t="s">
        <v>150</v>
      </c>
      <c r="E151" s="153" t="s">
        <v>1</v>
      </c>
      <c r="F151" s="154" t="s">
        <v>370</v>
      </c>
      <c r="H151" s="155">
        <v>30</v>
      </c>
      <c r="I151" s="156"/>
      <c r="L151" s="152"/>
      <c r="M151" s="157"/>
      <c r="T151" s="158"/>
      <c r="AT151" s="153" t="s">
        <v>150</v>
      </c>
      <c r="AU151" s="153" t="s">
        <v>83</v>
      </c>
      <c r="AV151" s="13" t="s">
        <v>83</v>
      </c>
      <c r="AW151" s="13" t="s">
        <v>30</v>
      </c>
      <c r="AX151" s="13" t="s">
        <v>73</v>
      </c>
      <c r="AY151" s="153" t="s">
        <v>140</v>
      </c>
    </row>
    <row r="152" spans="2:65" s="12" customFormat="1">
      <c r="B152" s="145"/>
      <c r="D152" s="146" t="s">
        <v>150</v>
      </c>
      <c r="E152" s="147" t="s">
        <v>1</v>
      </c>
      <c r="F152" s="148" t="s">
        <v>528</v>
      </c>
      <c r="H152" s="147" t="s">
        <v>1</v>
      </c>
      <c r="I152" s="149"/>
      <c r="L152" s="145"/>
      <c r="M152" s="150"/>
      <c r="T152" s="151"/>
      <c r="AT152" s="147" t="s">
        <v>150</v>
      </c>
      <c r="AU152" s="147" t="s">
        <v>83</v>
      </c>
      <c r="AV152" s="12" t="s">
        <v>81</v>
      </c>
      <c r="AW152" s="12" t="s">
        <v>30</v>
      </c>
      <c r="AX152" s="12" t="s">
        <v>73</v>
      </c>
      <c r="AY152" s="147" t="s">
        <v>140</v>
      </c>
    </row>
    <row r="153" spans="2:65" s="13" customFormat="1">
      <c r="B153" s="152"/>
      <c r="D153" s="146" t="s">
        <v>150</v>
      </c>
      <c r="E153" s="153" t="s">
        <v>1</v>
      </c>
      <c r="F153" s="154" t="s">
        <v>226</v>
      </c>
      <c r="H153" s="155">
        <v>8</v>
      </c>
      <c r="I153" s="156"/>
      <c r="L153" s="152"/>
      <c r="M153" s="157"/>
      <c r="T153" s="158"/>
      <c r="AT153" s="153" t="s">
        <v>150</v>
      </c>
      <c r="AU153" s="153" t="s">
        <v>83</v>
      </c>
      <c r="AV153" s="13" t="s">
        <v>83</v>
      </c>
      <c r="AW153" s="13" t="s">
        <v>30</v>
      </c>
      <c r="AX153" s="13" t="s">
        <v>73</v>
      </c>
      <c r="AY153" s="153" t="s">
        <v>140</v>
      </c>
    </row>
    <row r="154" spans="2:65" s="14" customFormat="1">
      <c r="B154" s="159"/>
      <c r="D154" s="146" t="s">
        <v>150</v>
      </c>
      <c r="E154" s="160" t="s">
        <v>1</v>
      </c>
      <c r="F154" s="161" t="s">
        <v>159</v>
      </c>
      <c r="H154" s="162">
        <v>288</v>
      </c>
      <c r="I154" s="163"/>
      <c r="L154" s="159"/>
      <c r="M154" s="164"/>
      <c r="T154" s="165"/>
      <c r="AT154" s="160" t="s">
        <v>150</v>
      </c>
      <c r="AU154" s="160" t="s">
        <v>83</v>
      </c>
      <c r="AV154" s="14" t="s">
        <v>148</v>
      </c>
      <c r="AW154" s="14" t="s">
        <v>30</v>
      </c>
      <c r="AX154" s="14" t="s">
        <v>81</v>
      </c>
      <c r="AY154" s="160" t="s">
        <v>140</v>
      </c>
    </row>
    <row r="155" spans="2:65" s="1" customFormat="1" ht="21.75" customHeight="1">
      <c r="B155" s="131"/>
      <c r="C155" s="132" t="s">
        <v>195</v>
      </c>
      <c r="D155" s="132" t="s">
        <v>143</v>
      </c>
      <c r="E155" s="133" t="s">
        <v>529</v>
      </c>
      <c r="F155" s="134" t="s">
        <v>530</v>
      </c>
      <c r="G155" s="135" t="s">
        <v>146</v>
      </c>
      <c r="H155" s="136">
        <v>120</v>
      </c>
      <c r="I155" s="137"/>
      <c r="J155" s="138">
        <f>ROUND(I155*H155,2)</f>
        <v>0</v>
      </c>
      <c r="K155" s="134" t="s">
        <v>147</v>
      </c>
      <c r="L155" s="31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148</v>
      </c>
      <c r="AT155" s="143" t="s">
        <v>143</v>
      </c>
      <c r="AU155" s="143" t="s">
        <v>83</v>
      </c>
      <c r="AY155" s="16" t="s">
        <v>140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81</v>
      </c>
      <c r="BK155" s="144">
        <f>ROUND(I155*H155,2)</f>
        <v>0</v>
      </c>
      <c r="BL155" s="16" t="s">
        <v>148</v>
      </c>
      <c r="BM155" s="143" t="s">
        <v>531</v>
      </c>
    </row>
    <row r="156" spans="2:65" s="12" customFormat="1">
      <c r="B156" s="145"/>
      <c r="D156" s="146" t="s">
        <v>150</v>
      </c>
      <c r="E156" s="147" t="s">
        <v>1</v>
      </c>
      <c r="F156" s="148" t="s">
        <v>525</v>
      </c>
      <c r="H156" s="147" t="s">
        <v>1</v>
      </c>
      <c r="I156" s="149"/>
      <c r="L156" s="145"/>
      <c r="M156" s="150"/>
      <c r="T156" s="151"/>
      <c r="AT156" s="147" t="s">
        <v>150</v>
      </c>
      <c r="AU156" s="147" t="s">
        <v>83</v>
      </c>
      <c r="AV156" s="12" t="s">
        <v>81</v>
      </c>
      <c r="AW156" s="12" t="s">
        <v>30</v>
      </c>
      <c r="AX156" s="12" t="s">
        <v>73</v>
      </c>
      <c r="AY156" s="147" t="s">
        <v>140</v>
      </c>
    </row>
    <row r="157" spans="2:65" s="12" customFormat="1">
      <c r="B157" s="145"/>
      <c r="D157" s="146" t="s">
        <v>150</v>
      </c>
      <c r="E157" s="147" t="s">
        <v>1</v>
      </c>
      <c r="F157" s="148" t="s">
        <v>532</v>
      </c>
      <c r="H157" s="147" t="s">
        <v>1</v>
      </c>
      <c r="I157" s="149"/>
      <c r="L157" s="145"/>
      <c r="M157" s="150"/>
      <c r="T157" s="151"/>
      <c r="AT157" s="147" t="s">
        <v>150</v>
      </c>
      <c r="AU157" s="147" t="s">
        <v>83</v>
      </c>
      <c r="AV157" s="12" t="s">
        <v>81</v>
      </c>
      <c r="AW157" s="12" t="s">
        <v>30</v>
      </c>
      <c r="AX157" s="12" t="s">
        <v>73</v>
      </c>
      <c r="AY157" s="147" t="s">
        <v>140</v>
      </c>
    </row>
    <row r="158" spans="2:65" s="13" customFormat="1">
      <c r="B158" s="152"/>
      <c r="D158" s="146" t="s">
        <v>150</v>
      </c>
      <c r="E158" s="153" t="s">
        <v>1</v>
      </c>
      <c r="F158" s="154" t="s">
        <v>526</v>
      </c>
      <c r="H158" s="155">
        <v>120</v>
      </c>
      <c r="I158" s="156"/>
      <c r="L158" s="152"/>
      <c r="M158" s="157"/>
      <c r="T158" s="158"/>
      <c r="AT158" s="153" t="s">
        <v>150</v>
      </c>
      <c r="AU158" s="153" t="s">
        <v>83</v>
      </c>
      <c r="AV158" s="13" t="s">
        <v>83</v>
      </c>
      <c r="AW158" s="13" t="s">
        <v>30</v>
      </c>
      <c r="AX158" s="13" t="s">
        <v>81</v>
      </c>
      <c r="AY158" s="153" t="s">
        <v>140</v>
      </c>
    </row>
    <row r="159" spans="2:65" s="1" customFormat="1" ht="16.5" customHeight="1">
      <c r="B159" s="131"/>
      <c r="C159" s="166" t="s">
        <v>237</v>
      </c>
      <c r="D159" s="166" t="s">
        <v>337</v>
      </c>
      <c r="E159" s="167" t="s">
        <v>533</v>
      </c>
      <c r="F159" s="168" t="s">
        <v>534</v>
      </c>
      <c r="G159" s="169" t="s">
        <v>146</v>
      </c>
      <c r="H159" s="170">
        <v>132</v>
      </c>
      <c r="I159" s="171"/>
      <c r="J159" s="172">
        <f>ROUND(I159*H159,2)</f>
        <v>0</v>
      </c>
      <c r="K159" s="168" t="s">
        <v>1</v>
      </c>
      <c r="L159" s="173"/>
      <c r="M159" s="174" t="s">
        <v>1</v>
      </c>
      <c r="N159" s="175" t="s">
        <v>38</v>
      </c>
      <c r="P159" s="141">
        <f>O159*H159</f>
        <v>0</v>
      </c>
      <c r="Q159" s="141">
        <v>8.0000000000000007E-5</v>
      </c>
      <c r="R159" s="141">
        <f>Q159*H159</f>
        <v>1.0560000000000002E-2</v>
      </c>
      <c r="S159" s="141">
        <v>0</v>
      </c>
      <c r="T159" s="142">
        <f>S159*H159</f>
        <v>0</v>
      </c>
      <c r="AR159" s="143" t="s">
        <v>226</v>
      </c>
      <c r="AT159" s="143" t="s">
        <v>337</v>
      </c>
      <c r="AU159" s="143" t="s">
        <v>83</v>
      </c>
      <c r="AY159" s="16" t="s">
        <v>140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81</v>
      </c>
      <c r="BK159" s="144">
        <f>ROUND(I159*H159,2)</f>
        <v>0</v>
      </c>
      <c r="BL159" s="16" t="s">
        <v>148</v>
      </c>
      <c r="BM159" s="143" t="s">
        <v>535</v>
      </c>
    </row>
    <row r="160" spans="2:65" s="12" customFormat="1">
      <c r="B160" s="145"/>
      <c r="D160" s="146" t="s">
        <v>150</v>
      </c>
      <c r="E160" s="147" t="s">
        <v>1</v>
      </c>
      <c r="F160" s="148" t="s">
        <v>536</v>
      </c>
      <c r="H160" s="147" t="s">
        <v>1</v>
      </c>
      <c r="I160" s="149"/>
      <c r="L160" s="145"/>
      <c r="M160" s="150"/>
      <c r="T160" s="151"/>
      <c r="AT160" s="147" t="s">
        <v>150</v>
      </c>
      <c r="AU160" s="147" t="s">
        <v>83</v>
      </c>
      <c r="AV160" s="12" t="s">
        <v>81</v>
      </c>
      <c r="AW160" s="12" t="s">
        <v>30</v>
      </c>
      <c r="AX160" s="12" t="s">
        <v>73</v>
      </c>
      <c r="AY160" s="147" t="s">
        <v>140</v>
      </c>
    </row>
    <row r="161" spans="2:65" s="13" customFormat="1">
      <c r="B161" s="152"/>
      <c r="D161" s="146" t="s">
        <v>150</v>
      </c>
      <c r="E161" s="153" t="s">
        <v>1</v>
      </c>
      <c r="F161" s="154" t="s">
        <v>526</v>
      </c>
      <c r="H161" s="155">
        <v>120</v>
      </c>
      <c r="I161" s="156"/>
      <c r="L161" s="152"/>
      <c r="M161" s="157"/>
      <c r="T161" s="158"/>
      <c r="AT161" s="153" t="s">
        <v>150</v>
      </c>
      <c r="AU161" s="153" t="s">
        <v>83</v>
      </c>
      <c r="AV161" s="13" t="s">
        <v>83</v>
      </c>
      <c r="AW161" s="13" t="s">
        <v>30</v>
      </c>
      <c r="AX161" s="13" t="s">
        <v>73</v>
      </c>
      <c r="AY161" s="153" t="s">
        <v>140</v>
      </c>
    </row>
    <row r="162" spans="2:65" s="13" customFormat="1">
      <c r="B162" s="152"/>
      <c r="D162" s="146" t="s">
        <v>150</v>
      </c>
      <c r="E162" s="153" t="s">
        <v>1</v>
      </c>
      <c r="F162" s="154" t="s">
        <v>537</v>
      </c>
      <c r="H162" s="155">
        <v>132</v>
      </c>
      <c r="I162" s="156"/>
      <c r="L162" s="152"/>
      <c r="M162" s="157"/>
      <c r="T162" s="158"/>
      <c r="AT162" s="153" t="s">
        <v>150</v>
      </c>
      <c r="AU162" s="153" t="s">
        <v>83</v>
      </c>
      <c r="AV162" s="13" t="s">
        <v>83</v>
      </c>
      <c r="AW162" s="13" t="s">
        <v>30</v>
      </c>
      <c r="AX162" s="13" t="s">
        <v>81</v>
      </c>
      <c r="AY162" s="153" t="s">
        <v>140</v>
      </c>
    </row>
    <row r="163" spans="2:65" s="11" customFormat="1" ht="22.9" customHeight="1">
      <c r="B163" s="119"/>
      <c r="D163" s="120" t="s">
        <v>72</v>
      </c>
      <c r="E163" s="129" t="s">
        <v>83</v>
      </c>
      <c r="F163" s="129" t="s">
        <v>478</v>
      </c>
      <c r="I163" s="122"/>
      <c r="J163" s="130">
        <f>BK163</f>
        <v>0</v>
      </c>
      <c r="L163" s="119"/>
      <c r="M163" s="124"/>
      <c r="P163" s="125">
        <f>SUM(P164:P173)</f>
        <v>0</v>
      </c>
      <c r="R163" s="125">
        <f>SUM(R164:R173)</f>
        <v>15.655387900000001</v>
      </c>
      <c r="T163" s="126">
        <f>SUM(T164:T173)</f>
        <v>0</v>
      </c>
      <c r="AR163" s="120" t="s">
        <v>81</v>
      </c>
      <c r="AT163" s="127" t="s">
        <v>72</v>
      </c>
      <c r="AU163" s="127" t="s">
        <v>81</v>
      </c>
      <c r="AY163" s="120" t="s">
        <v>140</v>
      </c>
      <c r="BK163" s="128">
        <f>SUM(BK164:BK173)</f>
        <v>0</v>
      </c>
    </row>
    <row r="164" spans="2:65" s="1" customFormat="1" ht="24.2" customHeight="1">
      <c r="B164" s="131"/>
      <c r="C164" s="132" t="s">
        <v>243</v>
      </c>
      <c r="D164" s="132" t="s">
        <v>143</v>
      </c>
      <c r="E164" s="133" t="s">
        <v>538</v>
      </c>
      <c r="F164" s="134" t="s">
        <v>539</v>
      </c>
      <c r="G164" s="135" t="s">
        <v>540</v>
      </c>
      <c r="H164" s="136">
        <v>88</v>
      </c>
      <c r="I164" s="137"/>
      <c r="J164" s="138">
        <f>ROUND(I164*H164,2)</f>
        <v>0</v>
      </c>
      <c r="K164" s="134" t="s">
        <v>147</v>
      </c>
      <c r="L164" s="31"/>
      <c r="M164" s="139" t="s">
        <v>1</v>
      </c>
      <c r="N164" s="140" t="s">
        <v>38</v>
      </c>
      <c r="P164" s="141">
        <f>O164*H164</f>
        <v>0</v>
      </c>
      <c r="Q164" s="141">
        <v>5.3E-3</v>
      </c>
      <c r="R164" s="141">
        <f>Q164*H164</f>
        <v>0.46639999999999998</v>
      </c>
      <c r="S164" s="141">
        <v>0</v>
      </c>
      <c r="T164" s="142">
        <f>S164*H164</f>
        <v>0</v>
      </c>
      <c r="AR164" s="143" t="s">
        <v>148</v>
      </c>
      <c r="AT164" s="143" t="s">
        <v>143</v>
      </c>
      <c r="AU164" s="143" t="s">
        <v>83</v>
      </c>
      <c r="AY164" s="16" t="s">
        <v>140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81</v>
      </c>
      <c r="BK164" s="144">
        <f>ROUND(I164*H164,2)</f>
        <v>0</v>
      </c>
      <c r="BL164" s="16" t="s">
        <v>148</v>
      </c>
      <c r="BM164" s="143" t="s">
        <v>541</v>
      </c>
    </row>
    <row r="165" spans="2:65" s="1" customFormat="1" ht="16.5" customHeight="1">
      <c r="B165" s="131"/>
      <c r="C165" s="132" t="s">
        <v>254</v>
      </c>
      <c r="D165" s="132" t="s">
        <v>143</v>
      </c>
      <c r="E165" s="133" t="s">
        <v>542</v>
      </c>
      <c r="F165" s="134" t="s">
        <v>543</v>
      </c>
      <c r="G165" s="135" t="s">
        <v>246</v>
      </c>
      <c r="H165" s="136">
        <v>6.5890000000000004</v>
      </c>
      <c r="I165" s="137"/>
      <c r="J165" s="138">
        <f>ROUND(I165*H165,2)</f>
        <v>0</v>
      </c>
      <c r="K165" s="134" t="s">
        <v>147</v>
      </c>
      <c r="L165" s="31"/>
      <c r="M165" s="139" t="s">
        <v>1</v>
      </c>
      <c r="N165" s="140" t="s">
        <v>38</v>
      </c>
      <c r="P165" s="141">
        <f>O165*H165</f>
        <v>0</v>
      </c>
      <c r="Q165" s="141">
        <v>2.3010199999999998</v>
      </c>
      <c r="R165" s="141">
        <f>Q165*H165</f>
        <v>15.16142078</v>
      </c>
      <c r="S165" s="141">
        <v>0</v>
      </c>
      <c r="T165" s="142">
        <f>S165*H165</f>
        <v>0</v>
      </c>
      <c r="AR165" s="143" t="s">
        <v>148</v>
      </c>
      <c r="AT165" s="143" t="s">
        <v>143</v>
      </c>
      <c r="AU165" s="143" t="s">
        <v>83</v>
      </c>
      <c r="AY165" s="16" t="s">
        <v>140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148</v>
      </c>
      <c r="BM165" s="143" t="s">
        <v>544</v>
      </c>
    </row>
    <row r="166" spans="2:65" s="13" customFormat="1">
      <c r="B166" s="152"/>
      <c r="D166" s="146" t="s">
        <v>150</v>
      </c>
      <c r="E166" s="153" t="s">
        <v>1</v>
      </c>
      <c r="F166" s="154" t="s">
        <v>545</v>
      </c>
      <c r="H166" s="155">
        <v>6.5890000000000004</v>
      </c>
      <c r="I166" s="156"/>
      <c r="L166" s="152"/>
      <c r="M166" s="157"/>
      <c r="T166" s="158"/>
      <c r="AT166" s="153" t="s">
        <v>150</v>
      </c>
      <c r="AU166" s="153" t="s">
        <v>83</v>
      </c>
      <c r="AV166" s="13" t="s">
        <v>83</v>
      </c>
      <c r="AW166" s="13" t="s">
        <v>30</v>
      </c>
      <c r="AX166" s="13" t="s">
        <v>81</v>
      </c>
      <c r="AY166" s="153" t="s">
        <v>140</v>
      </c>
    </row>
    <row r="167" spans="2:65" s="1" customFormat="1" ht="16.5" customHeight="1">
      <c r="B167" s="131"/>
      <c r="C167" s="132" t="s">
        <v>267</v>
      </c>
      <c r="D167" s="132" t="s">
        <v>143</v>
      </c>
      <c r="E167" s="133" t="s">
        <v>546</v>
      </c>
      <c r="F167" s="134" t="s">
        <v>547</v>
      </c>
      <c r="G167" s="135" t="s">
        <v>146</v>
      </c>
      <c r="H167" s="136">
        <v>10.247999999999999</v>
      </c>
      <c r="I167" s="137"/>
      <c r="J167" s="138">
        <f>ROUND(I167*H167,2)</f>
        <v>0</v>
      </c>
      <c r="K167" s="134" t="s">
        <v>147</v>
      </c>
      <c r="L167" s="31"/>
      <c r="M167" s="139" t="s">
        <v>1</v>
      </c>
      <c r="N167" s="140" t="s">
        <v>38</v>
      </c>
      <c r="P167" s="141">
        <f>O167*H167</f>
        <v>0</v>
      </c>
      <c r="Q167" s="141">
        <v>2.6900000000000001E-3</v>
      </c>
      <c r="R167" s="141">
        <f>Q167*H167</f>
        <v>2.7567120000000001E-2</v>
      </c>
      <c r="S167" s="141">
        <v>0</v>
      </c>
      <c r="T167" s="142">
        <f>S167*H167</f>
        <v>0</v>
      </c>
      <c r="AR167" s="143" t="s">
        <v>148</v>
      </c>
      <c r="AT167" s="143" t="s">
        <v>143</v>
      </c>
      <c r="AU167" s="143" t="s">
        <v>83</v>
      </c>
      <c r="AY167" s="16" t="s">
        <v>140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81</v>
      </c>
      <c r="BK167" s="144">
        <f>ROUND(I167*H167,2)</f>
        <v>0</v>
      </c>
      <c r="BL167" s="16" t="s">
        <v>148</v>
      </c>
      <c r="BM167" s="143" t="s">
        <v>548</v>
      </c>
    </row>
    <row r="168" spans="2:65" s="12" customFormat="1">
      <c r="B168" s="145"/>
      <c r="D168" s="146" t="s">
        <v>150</v>
      </c>
      <c r="E168" s="147" t="s">
        <v>1</v>
      </c>
      <c r="F168" s="148" t="s">
        <v>496</v>
      </c>
      <c r="H168" s="147" t="s">
        <v>1</v>
      </c>
      <c r="I168" s="149"/>
      <c r="L168" s="145"/>
      <c r="M168" s="150"/>
      <c r="T168" s="151"/>
      <c r="AT168" s="147" t="s">
        <v>150</v>
      </c>
      <c r="AU168" s="147" t="s">
        <v>83</v>
      </c>
      <c r="AV168" s="12" t="s">
        <v>81</v>
      </c>
      <c r="AW168" s="12" t="s">
        <v>30</v>
      </c>
      <c r="AX168" s="12" t="s">
        <v>73</v>
      </c>
      <c r="AY168" s="147" t="s">
        <v>140</v>
      </c>
    </row>
    <row r="169" spans="2:65" s="13" customFormat="1">
      <c r="B169" s="152"/>
      <c r="D169" s="146" t="s">
        <v>150</v>
      </c>
      <c r="E169" s="153" t="s">
        <v>1</v>
      </c>
      <c r="F169" s="154" t="s">
        <v>549</v>
      </c>
      <c r="H169" s="155">
        <v>10.14</v>
      </c>
      <c r="I169" s="156"/>
      <c r="L169" s="152"/>
      <c r="M169" s="157"/>
      <c r="T169" s="158"/>
      <c r="AT169" s="153" t="s">
        <v>150</v>
      </c>
      <c r="AU169" s="153" t="s">
        <v>83</v>
      </c>
      <c r="AV169" s="13" t="s">
        <v>83</v>
      </c>
      <c r="AW169" s="13" t="s">
        <v>30</v>
      </c>
      <c r="AX169" s="13" t="s">
        <v>73</v>
      </c>
      <c r="AY169" s="153" t="s">
        <v>140</v>
      </c>
    </row>
    <row r="170" spans="2:65" s="12" customFormat="1">
      <c r="B170" s="145"/>
      <c r="D170" s="146" t="s">
        <v>150</v>
      </c>
      <c r="E170" s="147" t="s">
        <v>1</v>
      </c>
      <c r="F170" s="148" t="s">
        <v>498</v>
      </c>
      <c r="H170" s="147" t="s">
        <v>1</v>
      </c>
      <c r="I170" s="149"/>
      <c r="L170" s="145"/>
      <c r="M170" s="150"/>
      <c r="T170" s="151"/>
      <c r="AT170" s="147" t="s">
        <v>150</v>
      </c>
      <c r="AU170" s="147" t="s">
        <v>83</v>
      </c>
      <c r="AV170" s="12" t="s">
        <v>81</v>
      </c>
      <c r="AW170" s="12" t="s">
        <v>30</v>
      </c>
      <c r="AX170" s="12" t="s">
        <v>73</v>
      </c>
      <c r="AY170" s="147" t="s">
        <v>140</v>
      </c>
    </row>
    <row r="171" spans="2:65" s="13" customFormat="1">
      <c r="B171" s="152"/>
      <c r="D171" s="146" t="s">
        <v>150</v>
      </c>
      <c r="E171" s="153" t="s">
        <v>1</v>
      </c>
      <c r="F171" s="154" t="s">
        <v>550</v>
      </c>
      <c r="H171" s="155">
        <v>0.108</v>
      </c>
      <c r="I171" s="156"/>
      <c r="L171" s="152"/>
      <c r="M171" s="157"/>
      <c r="T171" s="158"/>
      <c r="AT171" s="153" t="s">
        <v>150</v>
      </c>
      <c r="AU171" s="153" t="s">
        <v>83</v>
      </c>
      <c r="AV171" s="13" t="s">
        <v>83</v>
      </c>
      <c r="AW171" s="13" t="s">
        <v>30</v>
      </c>
      <c r="AX171" s="13" t="s">
        <v>73</v>
      </c>
      <c r="AY171" s="153" t="s">
        <v>140</v>
      </c>
    </row>
    <row r="172" spans="2:65" s="14" customFormat="1">
      <c r="B172" s="159"/>
      <c r="D172" s="146" t="s">
        <v>150</v>
      </c>
      <c r="E172" s="160" t="s">
        <v>1</v>
      </c>
      <c r="F172" s="161" t="s">
        <v>159</v>
      </c>
      <c r="H172" s="162">
        <v>10.248000000000001</v>
      </c>
      <c r="I172" s="163"/>
      <c r="L172" s="159"/>
      <c r="M172" s="164"/>
      <c r="T172" s="165"/>
      <c r="AT172" s="160" t="s">
        <v>150</v>
      </c>
      <c r="AU172" s="160" t="s">
        <v>83</v>
      </c>
      <c r="AV172" s="14" t="s">
        <v>148</v>
      </c>
      <c r="AW172" s="14" t="s">
        <v>30</v>
      </c>
      <c r="AX172" s="14" t="s">
        <v>81</v>
      </c>
      <c r="AY172" s="160" t="s">
        <v>140</v>
      </c>
    </row>
    <row r="173" spans="2:65" s="1" customFormat="1" ht="16.5" customHeight="1">
      <c r="B173" s="131"/>
      <c r="C173" s="132" t="s">
        <v>274</v>
      </c>
      <c r="D173" s="132" t="s">
        <v>143</v>
      </c>
      <c r="E173" s="133" t="s">
        <v>551</v>
      </c>
      <c r="F173" s="134" t="s">
        <v>552</v>
      </c>
      <c r="G173" s="135" t="s">
        <v>146</v>
      </c>
      <c r="H173" s="136">
        <v>10.247999999999999</v>
      </c>
      <c r="I173" s="137"/>
      <c r="J173" s="138">
        <f>ROUND(I173*H173,2)</f>
        <v>0</v>
      </c>
      <c r="K173" s="134" t="s">
        <v>147</v>
      </c>
      <c r="L173" s="31"/>
      <c r="M173" s="139" t="s">
        <v>1</v>
      </c>
      <c r="N173" s="140" t="s">
        <v>38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148</v>
      </c>
      <c r="AT173" s="143" t="s">
        <v>143</v>
      </c>
      <c r="AU173" s="143" t="s">
        <v>83</v>
      </c>
      <c r="AY173" s="16" t="s">
        <v>140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81</v>
      </c>
      <c r="BK173" s="144">
        <f>ROUND(I173*H173,2)</f>
        <v>0</v>
      </c>
      <c r="BL173" s="16" t="s">
        <v>148</v>
      </c>
      <c r="BM173" s="143" t="s">
        <v>553</v>
      </c>
    </row>
    <row r="174" spans="2:65" s="11" customFormat="1" ht="22.9" customHeight="1">
      <c r="B174" s="119"/>
      <c r="D174" s="120" t="s">
        <v>72</v>
      </c>
      <c r="E174" s="129" t="s">
        <v>141</v>
      </c>
      <c r="F174" s="129" t="s">
        <v>142</v>
      </c>
      <c r="I174" s="122"/>
      <c r="J174" s="130">
        <f>BK174</f>
        <v>0</v>
      </c>
      <c r="L174" s="119"/>
      <c r="M174" s="124"/>
      <c r="P174" s="125">
        <f>SUM(P175:P177)</f>
        <v>0</v>
      </c>
      <c r="R174" s="125">
        <f>SUM(R175:R177)</f>
        <v>0</v>
      </c>
      <c r="T174" s="126">
        <f>SUM(T175:T177)</f>
        <v>0</v>
      </c>
      <c r="AR174" s="120" t="s">
        <v>81</v>
      </c>
      <c r="AT174" s="127" t="s">
        <v>72</v>
      </c>
      <c r="AU174" s="127" t="s">
        <v>81</v>
      </c>
      <c r="AY174" s="120" t="s">
        <v>140</v>
      </c>
      <c r="BK174" s="128">
        <f>SUM(BK175:BK177)</f>
        <v>0</v>
      </c>
    </row>
    <row r="175" spans="2:65" s="1" customFormat="1" ht="55.5" customHeight="1">
      <c r="B175" s="131"/>
      <c r="C175" s="132" t="s">
        <v>8</v>
      </c>
      <c r="D175" s="132" t="s">
        <v>143</v>
      </c>
      <c r="E175" s="133" t="s">
        <v>554</v>
      </c>
      <c r="F175" s="134" t="s">
        <v>555</v>
      </c>
      <c r="G175" s="135" t="s">
        <v>540</v>
      </c>
      <c r="H175" s="136">
        <v>1</v>
      </c>
      <c r="I175" s="137"/>
      <c r="J175" s="138">
        <f>ROUND(I175*H175,2)</f>
        <v>0</v>
      </c>
      <c r="K175" s="134" t="s">
        <v>1</v>
      </c>
      <c r="L175" s="31"/>
      <c r="M175" s="139" t="s">
        <v>1</v>
      </c>
      <c r="N175" s="140" t="s">
        <v>38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148</v>
      </c>
      <c r="AT175" s="143" t="s">
        <v>143</v>
      </c>
      <c r="AU175" s="143" t="s">
        <v>83</v>
      </c>
      <c r="AY175" s="16" t="s">
        <v>140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81</v>
      </c>
      <c r="BK175" s="144">
        <f>ROUND(I175*H175,2)</f>
        <v>0</v>
      </c>
      <c r="BL175" s="16" t="s">
        <v>148</v>
      </c>
      <c r="BM175" s="143" t="s">
        <v>556</v>
      </c>
    </row>
    <row r="176" spans="2:65" s="1" customFormat="1" ht="24.2" customHeight="1">
      <c r="B176" s="131"/>
      <c r="C176" s="132" t="s">
        <v>282</v>
      </c>
      <c r="D176" s="132" t="s">
        <v>143</v>
      </c>
      <c r="E176" s="133" t="s">
        <v>557</v>
      </c>
      <c r="F176" s="134" t="s">
        <v>558</v>
      </c>
      <c r="G176" s="135" t="s">
        <v>246</v>
      </c>
      <c r="H176" s="136">
        <v>4.53</v>
      </c>
      <c r="I176" s="137"/>
      <c r="J176" s="138">
        <f>ROUND(I176*H176,2)</f>
        <v>0</v>
      </c>
      <c r="K176" s="134" t="s">
        <v>1</v>
      </c>
      <c r="L176" s="31"/>
      <c r="M176" s="139" t="s">
        <v>1</v>
      </c>
      <c r="N176" s="140" t="s">
        <v>38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83</v>
      </c>
      <c r="AY176" s="16" t="s">
        <v>140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148</v>
      </c>
      <c r="BM176" s="143" t="s">
        <v>559</v>
      </c>
    </row>
    <row r="177" spans="2:65" s="13" customFormat="1">
      <c r="B177" s="152"/>
      <c r="D177" s="146" t="s">
        <v>150</v>
      </c>
      <c r="E177" s="153" t="s">
        <v>1</v>
      </c>
      <c r="F177" s="154" t="s">
        <v>560</v>
      </c>
      <c r="H177" s="155">
        <v>4.53</v>
      </c>
      <c r="I177" s="156"/>
      <c r="L177" s="152"/>
      <c r="M177" s="157"/>
      <c r="T177" s="158"/>
      <c r="AT177" s="153" t="s">
        <v>150</v>
      </c>
      <c r="AU177" s="153" t="s">
        <v>83</v>
      </c>
      <c r="AV177" s="13" t="s">
        <v>83</v>
      </c>
      <c r="AW177" s="13" t="s">
        <v>30</v>
      </c>
      <c r="AX177" s="13" t="s">
        <v>81</v>
      </c>
      <c r="AY177" s="153" t="s">
        <v>140</v>
      </c>
    </row>
    <row r="178" spans="2:65" s="11" customFormat="1" ht="22.9" customHeight="1">
      <c r="B178" s="119"/>
      <c r="D178" s="120" t="s">
        <v>72</v>
      </c>
      <c r="E178" s="129" t="s">
        <v>208</v>
      </c>
      <c r="F178" s="129" t="s">
        <v>561</v>
      </c>
      <c r="I178" s="122"/>
      <c r="J178" s="130">
        <f>BK178</f>
        <v>0</v>
      </c>
      <c r="L178" s="119"/>
      <c r="M178" s="124"/>
      <c r="P178" s="125">
        <f>SUM(P179:P227)</f>
        <v>0</v>
      </c>
      <c r="R178" s="125">
        <f>SUM(R179:R227)</f>
        <v>96.486000000000004</v>
      </c>
      <c r="T178" s="126">
        <f>SUM(T179:T227)</f>
        <v>0</v>
      </c>
      <c r="AR178" s="120" t="s">
        <v>81</v>
      </c>
      <c r="AT178" s="127" t="s">
        <v>72</v>
      </c>
      <c r="AU178" s="127" t="s">
        <v>81</v>
      </c>
      <c r="AY178" s="120" t="s">
        <v>140</v>
      </c>
      <c r="BK178" s="128">
        <f>SUM(BK179:BK227)</f>
        <v>0</v>
      </c>
    </row>
    <row r="179" spans="2:65" s="1" customFormat="1" ht="24.2" customHeight="1">
      <c r="B179" s="131"/>
      <c r="C179" s="132" t="s">
        <v>288</v>
      </c>
      <c r="D179" s="132" t="s">
        <v>143</v>
      </c>
      <c r="E179" s="133" t="s">
        <v>562</v>
      </c>
      <c r="F179" s="134" t="s">
        <v>563</v>
      </c>
      <c r="G179" s="135" t="s">
        <v>146</v>
      </c>
      <c r="H179" s="136">
        <v>38</v>
      </c>
      <c r="I179" s="137"/>
      <c r="J179" s="138">
        <f>ROUND(I179*H179,2)</f>
        <v>0</v>
      </c>
      <c r="K179" s="134" t="s">
        <v>147</v>
      </c>
      <c r="L179" s="31"/>
      <c r="M179" s="139" t="s">
        <v>1</v>
      </c>
      <c r="N179" s="140" t="s">
        <v>38</v>
      </c>
      <c r="P179" s="141">
        <f>O179*H179</f>
        <v>0</v>
      </c>
      <c r="Q179" s="141">
        <v>0.27600000000000002</v>
      </c>
      <c r="R179" s="141">
        <f>Q179*H179</f>
        <v>10.488000000000001</v>
      </c>
      <c r="S179" s="141">
        <v>0</v>
      </c>
      <c r="T179" s="142">
        <f>S179*H179</f>
        <v>0</v>
      </c>
      <c r="AR179" s="143" t="s">
        <v>148</v>
      </c>
      <c r="AT179" s="143" t="s">
        <v>143</v>
      </c>
      <c r="AU179" s="143" t="s">
        <v>83</v>
      </c>
      <c r="AY179" s="16" t="s">
        <v>140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81</v>
      </c>
      <c r="BK179" s="144">
        <f>ROUND(I179*H179,2)</f>
        <v>0</v>
      </c>
      <c r="BL179" s="16" t="s">
        <v>148</v>
      </c>
      <c r="BM179" s="143" t="s">
        <v>564</v>
      </c>
    </row>
    <row r="180" spans="2:65" s="12" customFormat="1">
      <c r="B180" s="145"/>
      <c r="D180" s="146" t="s">
        <v>150</v>
      </c>
      <c r="E180" s="147" t="s">
        <v>1</v>
      </c>
      <c r="F180" s="148" t="s">
        <v>527</v>
      </c>
      <c r="H180" s="147" t="s">
        <v>1</v>
      </c>
      <c r="I180" s="149"/>
      <c r="L180" s="145"/>
      <c r="M180" s="150"/>
      <c r="T180" s="151"/>
      <c r="AT180" s="147" t="s">
        <v>150</v>
      </c>
      <c r="AU180" s="147" t="s">
        <v>83</v>
      </c>
      <c r="AV180" s="12" t="s">
        <v>81</v>
      </c>
      <c r="AW180" s="12" t="s">
        <v>30</v>
      </c>
      <c r="AX180" s="12" t="s">
        <v>73</v>
      </c>
      <c r="AY180" s="147" t="s">
        <v>140</v>
      </c>
    </row>
    <row r="181" spans="2:65" s="13" customFormat="1">
      <c r="B181" s="152"/>
      <c r="D181" s="146" t="s">
        <v>150</v>
      </c>
      <c r="E181" s="153" t="s">
        <v>1</v>
      </c>
      <c r="F181" s="154" t="s">
        <v>370</v>
      </c>
      <c r="H181" s="155">
        <v>30</v>
      </c>
      <c r="I181" s="156"/>
      <c r="L181" s="152"/>
      <c r="M181" s="157"/>
      <c r="T181" s="158"/>
      <c r="AT181" s="153" t="s">
        <v>150</v>
      </c>
      <c r="AU181" s="153" t="s">
        <v>83</v>
      </c>
      <c r="AV181" s="13" t="s">
        <v>83</v>
      </c>
      <c r="AW181" s="13" t="s">
        <v>30</v>
      </c>
      <c r="AX181" s="13" t="s">
        <v>73</v>
      </c>
      <c r="AY181" s="153" t="s">
        <v>140</v>
      </c>
    </row>
    <row r="182" spans="2:65" s="12" customFormat="1">
      <c r="B182" s="145"/>
      <c r="D182" s="146" t="s">
        <v>150</v>
      </c>
      <c r="E182" s="147" t="s">
        <v>1</v>
      </c>
      <c r="F182" s="148" t="s">
        <v>528</v>
      </c>
      <c r="H182" s="147" t="s">
        <v>1</v>
      </c>
      <c r="I182" s="149"/>
      <c r="L182" s="145"/>
      <c r="M182" s="150"/>
      <c r="T182" s="151"/>
      <c r="AT182" s="147" t="s">
        <v>150</v>
      </c>
      <c r="AU182" s="147" t="s">
        <v>83</v>
      </c>
      <c r="AV182" s="12" t="s">
        <v>81</v>
      </c>
      <c r="AW182" s="12" t="s">
        <v>30</v>
      </c>
      <c r="AX182" s="12" t="s">
        <v>73</v>
      </c>
      <c r="AY182" s="147" t="s">
        <v>140</v>
      </c>
    </row>
    <row r="183" spans="2:65" s="13" customFormat="1">
      <c r="B183" s="152"/>
      <c r="D183" s="146" t="s">
        <v>150</v>
      </c>
      <c r="E183" s="153" t="s">
        <v>1</v>
      </c>
      <c r="F183" s="154" t="s">
        <v>226</v>
      </c>
      <c r="H183" s="155">
        <v>8</v>
      </c>
      <c r="I183" s="156"/>
      <c r="L183" s="152"/>
      <c r="M183" s="157"/>
      <c r="T183" s="158"/>
      <c r="AT183" s="153" t="s">
        <v>150</v>
      </c>
      <c r="AU183" s="153" t="s">
        <v>83</v>
      </c>
      <c r="AV183" s="13" t="s">
        <v>83</v>
      </c>
      <c r="AW183" s="13" t="s">
        <v>30</v>
      </c>
      <c r="AX183" s="13" t="s">
        <v>73</v>
      </c>
      <c r="AY183" s="153" t="s">
        <v>140</v>
      </c>
    </row>
    <row r="184" spans="2:65" s="14" customFormat="1">
      <c r="B184" s="159"/>
      <c r="D184" s="146" t="s">
        <v>150</v>
      </c>
      <c r="E184" s="160" t="s">
        <v>1</v>
      </c>
      <c r="F184" s="161" t="s">
        <v>159</v>
      </c>
      <c r="H184" s="162">
        <v>38</v>
      </c>
      <c r="I184" s="163"/>
      <c r="L184" s="159"/>
      <c r="M184" s="164"/>
      <c r="T184" s="165"/>
      <c r="AT184" s="160" t="s">
        <v>150</v>
      </c>
      <c r="AU184" s="160" t="s">
        <v>83</v>
      </c>
      <c r="AV184" s="14" t="s">
        <v>148</v>
      </c>
      <c r="AW184" s="14" t="s">
        <v>30</v>
      </c>
      <c r="AX184" s="14" t="s">
        <v>81</v>
      </c>
      <c r="AY184" s="160" t="s">
        <v>140</v>
      </c>
    </row>
    <row r="185" spans="2:65" s="1" customFormat="1" ht="24.2" customHeight="1">
      <c r="B185" s="131"/>
      <c r="C185" s="132" t="s">
        <v>297</v>
      </c>
      <c r="D185" s="132" t="s">
        <v>143</v>
      </c>
      <c r="E185" s="133" t="s">
        <v>565</v>
      </c>
      <c r="F185" s="134" t="s">
        <v>566</v>
      </c>
      <c r="G185" s="135" t="s">
        <v>146</v>
      </c>
      <c r="H185" s="136">
        <v>130</v>
      </c>
      <c r="I185" s="137"/>
      <c r="J185" s="138">
        <f>ROUND(I185*H185,2)</f>
        <v>0</v>
      </c>
      <c r="K185" s="134" t="s">
        <v>147</v>
      </c>
      <c r="L185" s="31"/>
      <c r="M185" s="139" t="s">
        <v>1</v>
      </c>
      <c r="N185" s="140" t="s">
        <v>38</v>
      </c>
      <c r="P185" s="141">
        <f>O185*H185</f>
        <v>0</v>
      </c>
      <c r="Q185" s="141">
        <v>0.32200000000000001</v>
      </c>
      <c r="R185" s="141">
        <f>Q185*H185</f>
        <v>41.86</v>
      </c>
      <c r="S185" s="141">
        <v>0</v>
      </c>
      <c r="T185" s="142">
        <f>S185*H185</f>
        <v>0</v>
      </c>
      <c r="AR185" s="143" t="s">
        <v>148</v>
      </c>
      <c r="AT185" s="143" t="s">
        <v>143</v>
      </c>
      <c r="AU185" s="143" t="s">
        <v>83</v>
      </c>
      <c r="AY185" s="16" t="s">
        <v>140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81</v>
      </c>
      <c r="BK185" s="144">
        <f>ROUND(I185*H185,2)</f>
        <v>0</v>
      </c>
      <c r="BL185" s="16" t="s">
        <v>148</v>
      </c>
      <c r="BM185" s="143" t="s">
        <v>567</v>
      </c>
    </row>
    <row r="186" spans="2:65" s="12" customFormat="1">
      <c r="B186" s="145"/>
      <c r="D186" s="146" t="s">
        <v>150</v>
      </c>
      <c r="E186" s="147" t="s">
        <v>1</v>
      </c>
      <c r="F186" s="148" t="s">
        <v>523</v>
      </c>
      <c r="H186" s="147" t="s">
        <v>1</v>
      </c>
      <c r="I186" s="149"/>
      <c r="L186" s="145"/>
      <c r="M186" s="150"/>
      <c r="T186" s="151"/>
      <c r="AT186" s="147" t="s">
        <v>150</v>
      </c>
      <c r="AU186" s="147" t="s">
        <v>83</v>
      </c>
      <c r="AV186" s="12" t="s">
        <v>81</v>
      </c>
      <c r="AW186" s="12" t="s">
        <v>30</v>
      </c>
      <c r="AX186" s="12" t="s">
        <v>73</v>
      </c>
      <c r="AY186" s="147" t="s">
        <v>140</v>
      </c>
    </row>
    <row r="187" spans="2:65" s="12" customFormat="1">
      <c r="B187" s="145"/>
      <c r="D187" s="146" t="s">
        <v>150</v>
      </c>
      <c r="E187" s="147" t="s">
        <v>1</v>
      </c>
      <c r="F187" s="148" t="s">
        <v>568</v>
      </c>
      <c r="H187" s="147" t="s">
        <v>1</v>
      </c>
      <c r="I187" s="149"/>
      <c r="L187" s="145"/>
      <c r="M187" s="150"/>
      <c r="T187" s="151"/>
      <c r="AT187" s="147" t="s">
        <v>150</v>
      </c>
      <c r="AU187" s="147" t="s">
        <v>83</v>
      </c>
      <c r="AV187" s="12" t="s">
        <v>81</v>
      </c>
      <c r="AW187" s="12" t="s">
        <v>30</v>
      </c>
      <c r="AX187" s="12" t="s">
        <v>73</v>
      </c>
      <c r="AY187" s="147" t="s">
        <v>140</v>
      </c>
    </row>
    <row r="188" spans="2:65" s="12" customFormat="1">
      <c r="B188" s="145"/>
      <c r="D188" s="146" t="s">
        <v>150</v>
      </c>
      <c r="E188" s="147" t="s">
        <v>1</v>
      </c>
      <c r="F188" s="148" t="s">
        <v>569</v>
      </c>
      <c r="H188" s="147" t="s">
        <v>1</v>
      </c>
      <c r="I188" s="149"/>
      <c r="L188" s="145"/>
      <c r="M188" s="150"/>
      <c r="T188" s="151"/>
      <c r="AT188" s="147" t="s">
        <v>150</v>
      </c>
      <c r="AU188" s="147" t="s">
        <v>83</v>
      </c>
      <c r="AV188" s="12" t="s">
        <v>81</v>
      </c>
      <c r="AW188" s="12" t="s">
        <v>30</v>
      </c>
      <c r="AX188" s="12" t="s">
        <v>73</v>
      </c>
      <c r="AY188" s="147" t="s">
        <v>140</v>
      </c>
    </row>
    <row r="189" spans="2:65" s="13" customFormat="1">
      <c r="B189" s="152"/>
      <c r="D189" s="146" t="s">
        <v>150</v>
      </c>
      <c r="E189" s="153" t="s">
        <v>1</v>
      </c>
      <c r="F189" s="154" t="s">
        <v>524</v>
      </c>
      <c r="H189" s="155">
        <v>130</v>
      </c>
      <c r="I189" s="156"/>
      <c r="L189" s="152"/>
      <c r="M189" s="157"/>
      <c r="T189" s="158"/>
      <c r="AT189" s="153" t="s">
        <v>150</v>
      </c>
      <c r="AU189" s="153" t="s">
        <v>83</v>
      </c>
      <c r="AV189" s="13" t="s">
        <v>83</v>
      </c>
      <c r="AW189" s="13" t="s">
        <v>30</v>
      </c>
      <c r="AX189" s="13" t="s">
        <v>81</v>
      </c>
      <c r="AY189" s="153" t="s">
        <v>140</v>
      </c>
    </row>
    <row r="190" spans="2:65" s="1" customFormat="1" ht="24.2" customHeight="1">
      <c r="B190" s="131"/>
      <c r="C190" s="132" t="s">
        <v>302</v>
      </c>
      <c r="D190" s="132" t="s">
        <v>143</v>
      </c>
      <c r="E190" s="133" t="s">
        <v>570</v>
      </c>
      <c r="F190" s="134" t="s">
        <v>571</v>
      </c>
      <c r="G190" s="135" t="s">
        <v>146</v>
      </c>
      <c r="H190" s="136">
        <v>120</v>
      </c>
      <c r="I190" s="137"/>
      <c r="J190" s="138">
        <f>ROUND(I190*H190,2)</f>
        <v>0</v>
      </c>
      <c r="K190" s="134" t="s">
        <v>147</v>
      </c>
      <c r="L190" s="31"/>
      <c r="M190" s="139" t="s">
        <v>1</v>
      </c>
      <c r="N190" s="140" t="s">
        <v>38</v>
      </c>
      <c r="P190" s="141">
        <f>O190*H190</f>
        <v>0</v>
      </c>
      <c r="Q190" s="141">
        <v>0.19900000000000001</v>
      </c>
      <c r="R190" s="141">
        <f>Q190*H190</f>
        <v>23.880000000000003</v>
      </c>
      <c r="S190" s="141">
        <v>0</v>
      </c>
      <c r="T190" s="142">
        <f>S190*H190</f>
        <v>0</v>
      </c>
      <c r="AR190" s="143" t="s">
        <v>148</v>
      </c>
      <c r="AT190" s="143" t="s">
        <v>143</v>
      </c>
      <c r="AU190" s="143" t="s">
        <v>83</v>
      </c>
      <c r="AY190" s="16" t="s">
        <v>140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148</v>
      </c>
      <c r="BM190" s="143" t="s">
        <v>572</v>
      </c>
    </row>
    <row r="191" spans="2:65" s="12" customFormat="1">
      <c r="B191" s="145"/>
      <c r="D191" s="146" t="s">
        <v>150</v>
      </c>
      <c r="E191" s="147" t="s">
        <v>1</v>
      </c>
      <c r="F191" s="148" t="s">
        <v>525</v>
      </c>
      <c r="H191" s="147" t="s">
        <v>1</v>
      </c>
      <c r="I191" s="149"/>
      <c r="L191" s="145"/>
      <c r="M191" s="150"/>
      <c r="T191" s="151"/>
      <c r="AT191" s="147" t="s">
        <v>150</v>
      </c>
      <c r="AU191" s="147" t="s">
        <v>83</v>
      </c>
      <c r="AV191" s="12" t="s">
        <v>81</v>
      </c>
      <c r="AW191" s="12" t="s">
        <v>30</v>
      </c>
      <c r="AX191" s="12" t="s">
        <v>73</v>
      </c>
      <c r="AY191" s="147" t="s">
        <v>140</v>
      </c>
    </row>
    <row r="192" spans="2:65" s="12" customFormat="1">
      <c r="B192" s="145"/>
      <c r="D192" s="146" t="s">
        <v>150</v>
      </c>
      <c r="E192" s="147" t="s">
        <v>1</v>
      </c>
      <c r="F192" s="148" t="s">
        <v>573</v>
      </c>
      <c r="H192" s="147" t="s">
        <v>1</v>
      </c>
      <c r="I192" s="149"/>
      <c r="L192" s="145"/>
      <c r="M192" s="150"/>
      <c r="T192" s="151"/>
      <c r="AT192" s="147" t="s">
        <v>150</v>
      </c>
      <c r="AU192" s="147" t="s">
        <v>83</v>
      </c>
      <c r="AV192" s="12" t="s">
        <v>81</v>
      </c>
      <c r="AW192" s="12" t="s">
        <v>30</v>
      </c>
      <c r="AX192" s="12" t="s">
        <v>73</v>
      </c>
      <c r="AY192" s="147" t="s">
        <v>140</v>
      </c>
    </row>
    <row r="193" spans="2:65" s="13" customFormat="1">
      <c r="B193" s="152"/>
      <c r="D193" s="146" t="s">
        <v>150</v>
      </c>
      <c r="E193" s="153" t="s">
        <v>1</v>
      </c>
      <c r="F193" s="154" t="s">
        <v>526</v>
      </c>
      <c r="H193" s="155">
        <v>120</v>
      </c>
      <c r="I193" s="156"/>
      <c r="L193" s="152"/>
      <c r="M193" s="157"/>
      <c r="T193" s="158"/>
      <c r="AT193" s="153" t="s">
        <v>150</v>
      </c>
      <c r="AU193" s="153" t="s">
        <v>83</v>
      </c>
      <c r="AV193" s="13" t="s">
        <v>83</v>
      </c>
      <c r="AW193" s="13" t="s">
        <v>30</v>
      </c>
      <c r="AX193" s="13" t="s">
        <v>81</v>
      </c>
      <c r="AY193" s="153" t="s">
        <v>140</v>
      </c>
    </row>
    <row r="194" spans="2:65" s="1" customFormat="1" ht="24.2" customHeight="1">
      <c r="B194" s="131"/>
      <c r="C194" s="132" t="s">
        <v>306</v>
      </c>
      <c r="D194" s="132" t="s">
        <v>143</v>
      </c>
      <c r="E194" s="133" t="s">
        <v>574</v>
      </c>
      <c r="F194" s="134" t="s">
        <v>575</v>
      </c>
      <c r="G194" s="135" t="s">
        <v>146</v>
      </c>
      <c r="H194" s="136">
        <v>7.5</v>
      </c>
      <c r="I194" s="137"/>
      <c r="J194" s="138">
        <f>ROUND(I194*H194,2)</f>
        <v>0</v>
      </c>
      <c r="K194" s="134" t="s">
        <v>147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0.1002</v>
      </c>
      <c r="R194" s="141">
        <f>Q194*H194</f>
        <v>0.75149999999999995</v>
      </c>
      <c r="S194" s="141">
        <v>0</v>
      </c>
      <c r="T194" s="142">
        <f>S194*H194</f>
        <v>0</v>
      </c>
      <c r="AR194" s="143" t="s">
        <v>148</v>
      </c>
      <c r="AT194" s="143" t="s">
        <v>143</v>
      </c>
      <c r="AU194" s="143" t="s">
        <v>83</v>
      </c>
      <c r="AY194" s="16" t="s">
        <v>140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148</v>
      </c>
      <c r="BM194" s="143" t="s">
        <v>576</v>
      </c>
    </row>
    <row r="195" spans="2:65" s="12" customFormat="1">
      <c r="B195" s="145"/>
      <c r="D195" s="146" t="s">
        <v>150</v>
      </c>
      <c r="E195" s="147" t="s">
        <v>1</v>
      </c>
      <c r="F195" s="148" t="s">
        <v>528</v>
      </c>
      <c r="H195" s="147" t="s">
        <v>1</v>
      </c>
      <c r="I195" s="149"/>
      <c r="L195" s="145"/>
      <c r="M195" s="150"/>
      <c r="T195" s="151"/>
      <c r="AT195" s="147" t="s">
        <v>150</v>
      </c>
      <c r="AU195" s="147" t="s">
        <v>83</v>
      </c>
      <c r="AV195" s="12" t="s">
        <v>81</v>
      </c>
      <c r="AW195" s="12" t="s">
        <v>30</v>
      </c>
      <c r="AX195" s="12" t="s">
        <v>73</v>
      </c>
      <c r="AY195" s="147" t="s">
        <v>140</v>
      </c>
    </row>
    <row r="196" spans="2:65" s="12" customFormat="1">
      <c r="B196" s="145"/>
      <c r="D196" s="146" t="s">
        <v>150</v>
      </c>
      <c r="E196" s="147" t="s">
        <v>1</v>
      </c>
      <c r="F196" s="148" t="s">
        <v>577</v>
      </c>
      <c r="H196" s="147" t="s">
        <v>1</v>
      </c>
      <c r="I196" s="149"/>
      <c r="L196" s="145"/>
      <c r="M196" s="150"/>
      <c r="T196" s="151"/>
      <c r="AT196" s="147" t="s">
        <v>150</v>
      </c>
      <c r="AU196" s="147" t="s">
        <v>83</v>
      </c>
      <c r="AV196" s="12" t="s">
        <v>81</v>
      </c>
      <c r="AW196" s="12" t="s">
        <v>30</v>
      </c>
      <c r="AX196" s="12" t="s">
        <v>73</v>
      </c>
      <c r="AY196" s="147" t="s">
        <v>140</v>
      </c>
    </row>
    <row r="197" spans="2:65" s="12" customFormat="1">
      <c r="B197" s="145"/>
      <c r="D197" s="146" t="s">
        <v>150</v>
      </c>
      <c r="E197" s="147" t="s">
        <v>1</v>
      </c>
      <c r="F197" s="148" t="s">
        <v>578</v>
      </c>
      <c r="H197" s="147" t="s">
        <v>1</v>
      </c>
      <c r="I197" s="149"/>
      <c r="L197" s="145"/>
      <c r="M197" s="150"/>
      <c r="T197" s="151"/>
      <c r="AT197" s="147" t="s">
        <v>150</v>
      </c>
      <c r="AU197" s="147" t="s">
        <v>83</v>
      </c>
      <c r="AV197" s="12" t="s">
        <v>81</v>
      </c>
      <c r="AW197" s="12" t="s">
        <v>30</v>
      </c>
      <c r="AX197" s="12" t="s">
        <v>73</v>
      </c>
      <c r="AY197" s="147" t="s">
        <v>140</v>
      </c>
    </row>
    <row r="198" spans="2:65" s="12" customFormat="1">
      <c r="B198" s="145"/>
      <c r="D198" s="146" t="s">
        <v>150</v>
      </c>
      <c r="E198" s="147" t="s">
        <v>1</v>
      </c>
      <c r="F198" s="148" t="s">
        <v>579</v>
      </c>
      <c r="H198" s="147" t="s">
        <v>1</v>
      </c>
      <c r="I198" s="149"/>
      <c r="L198" s="145"/>
      <c r="M198" s="150"/>
      <c r="T198" s="151"/>
      <c r="AT198" s="147" t="s">
        <v>150</v>
      </c>
      <c r="AU198" s="147" t="s">
        <v>83</v>
      </c>
      <c r="AV198" s="12" t="s">
        <v>81</v>
      </c>
      <c r="AW198" s="12" t="s">
        <v>30</v>
      </c>
      <c r="AX198" s="12" t="s">
        <v>73</v>
      </c>
      <c r="AY198" s="147" t="s">
        <v>140</v>
      </c>
    </row>
    <row r="199" spans="2:65" s="12" customFormat="1">
      <c r="B199" s="145"/>
      <c r="D199" s="146" t="s">
        <v>150</v>
      </c>
      <c r="E199" s="147" t="s">
        <v>1</v>
      </c>
      <c r="F199" s="148" t="s">
        <v>580</v>
      </c>
      <c r="H199" s="147" t="s">
        <v>1</v>
      </c>
      <c r="I199" s="149"/>
      <c r="L199" s="145"/>
      <c r="M199" s="150"/>
      <c r="T199" s="151"/>
      <c r="AT199" s="147" t="s">
        <v>150</v>
      </c>
      <c r="AU199" s="147" t="s">
        <v>83</v>
      </c>
      <c r="AV199" s="12" t="s">
        <v>81</v>
      </c>
      <c r="AW199" s="12" t="s">
        <v>30</v>
      </c>
      <c r="AX199" s="12" t="s">
        <v>73</v>
      </c>
      <c r="AY199" s="147" t="s">
        <v>140</v>
      </c>
    </row>
    <row r="200" spans="2:65" s="13" customFormat="1">
      <c r="B200" s="152"/>
      <c r="D200" s="146" t="s">
        <v>150</v>
      </c>
      <c r="E200" s="153" t="s">
        <v>1</v>
      </c>
      <c r="F200" s="154" t="s">
        <v>581</v>
      </c>
      <c r="H200" s="155">
        <v>7.5</v>
      </c>
      <c r="I200" s="156"/>
      <c r="L200" s="152"/>
      <c r="M200" s="157"/>
      <c r="T200" s="158"/>
      <c r="AT200" s="153" t="s">
        <v>150</v>
      </c>
      <c r="AU200" s="153" t="s">
        <v>83</v>
      </c>
      <c r="AV200" s="13" t="s">
        <v>83</v>
      </c>
      <c r="AW200" s="13" t="s">
        <v>30</v>
      </c>
      <c r="AX200" s="13" t="s">
        <v>81</v>
      </c>
      <c r="AY200" s="153" t="s">
        <v>140</v>
      </c>
    </row>
    <row r="201" spans="2:65" s="1" customFormat="1" ht="33" customHeight="1">
      <c r="B201" s="131"/>
      <c r="C201" s="132" t="s">
        <v>7</v>
      </c>
      <c r="D201" s="132" t="s">
        <v>143</v>
      </c>
      <c r="E201" s="133" t="s">
        <v>582</v>
      </c>
      <c r="F201" s="134" t="s">
        <v>583</v>
      </c>
      <c r="G201" s="135" t="s">
        <v>146</v>
      </c>
      <c r="H201" s="136">
        <v>130</v>
      </c>
      <c r="I201" s="137"/>
      <c r="J201" s="138">
        <f>ROUND(I201*H201,2)</f>
        <v>0</v>
      </c>
      <c r="K201" s="134" t="s">
        <v>1</v>
      </c>
      <c r="L201" s="31"/>
      <c r="M201" s="139" t="s">
        <v>1</v>
      </c>
      <c r="N201" s="140" t="s">
        <v>38</v>
      </c>
      <c r="P201" s="141">
        <f>O201*H201</f>
        <v>0</v>
      </c>
      <c r="Q201" s="141">
        <v>0.11162</v>
      </c>
      <c r="R201" s="141">
        <f>Q201*H201</f>
        <v>14.5106</v>
      </c>
      <c r="S201" s="141">
        <v>0</v>
      </c>
      <c r="T201" s="142">
        <f>S201*H201</f>
        <v>0</v>
      </c>
      <c r="AR201" s="143" t="s">
        <v>148</v>
      </c>
      <c r="AT201" s="143" t="s">
        <v>143</v>
      </c>
      <c r="AU201" s="143" t="s">
        <v>83</v>
      </c>
      <c r="AY201" s="16" t="s">
        <v>140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81</v>
      </c>
      <c r="BK201" s="144">
        <f>ROUND(I201*H201,2)</f>
        <v>0</v>
      </c>
      <c r="BL201" s="16" t="s">
        <v>148</v>
      </c>
      <c r="BM201" s="143" t="s">
        <v>584</v>
      </c>
    </row>
    <row r="202" spans="2:65" s="12" customFormat="1">
      <c r="B202" s="145"/>
      <c r="D202" s="146" t="s">
        <v>150</v>
      </c>
      <c r="E202" s="147" t="s">
        <v>1</v>
      </c>
      <c r="F202" s="148" t="s">
        <v>523</v>
      </c>
      <c r="H202" s="147" t="s">
        <v>1</v>
      </c>
      <c r="I202" s="149"/>
      <c r="L202" s="145"/>
      <c r="M202" s="150"/>
      <c r="T202" s="151"/>
      <c r="AT202" s="147" t="s">
        <v>150</v>
      </c>
      <c r="AU202" s="147" t="s">
        <v>83</v>
      </c>
      <c r="AV202" s="12" t="s">
        <v>81</v>
      </c>
      <c r="AW202" s="12" t="s">
        <v>30</v>
      </c>
      <c r="AX202" s="12" t="s">
        <v>73</v>
      </c>
      <c r="AY202" s="147" t="s">
        <v>140</v>
      </c>
    </row>
    <row r="203" spans="2:65" s="12" customFormat="1">
      <c r="B203" s="145"/>
      <c r="D203" s="146" t="s">
        <v>150</v>
      </c>
      <c r="E203" s="147" t="s">
        <v>1</v>
      </c>
      <c r="F203" s="148" t="s">
        <v>585</v>
      </c>
      <c r="H203" s="147" t="s">
        <v>1</v>
      </c>
      <c r="I203" s="149"/>
      <c r="L203" s="145"/>
      <c r="M203" s="150"/>
      <c r="T203" s="151"/>
      <c r="AT203" s="147" t="s">
        <v>150</v>
      </c>
      <c r="AU203" s="147" t="s">
        <v>83</v>
      </c>
      <c r="AV203" s="12" t="s">
        <v>81</v>
      </c>
      <c r="AW203" s="12" t="s">
        <v>30</v>
      </c>
      <c r="AX203" s="12" t="s">
        <v>73</v>
      </c>
      <c r="AY203" s="147" t="s">
        <v>140</v>
      </c>
    </row>
    <row r="204" spans="2:65" s="13" customFormat="1">
      <c r="B204" s="152"/>
      <c r="D204" s="146" t="s">
        <v>150</v>
      </c>
      <c r="E204" s="153" t="s">
        <v>1</v>
      </c>
      <c r="F204" s="154" t="s">
        <v>524</v>
      </c>
      <c r="H204" s="155">
        <v>130</v>
      </c>
      <c r="I204" s="156"/>
      <c r="L204" s="152"/>
      <c r="M204" s="157"/>
      <c r="T204" s="158"/>
      <c r="AT204" s="153" t="s">
        <v>150</v>
      </c>
      <c r="AU204" s="153" t="s">
        <v>83</v>
      </c>
      <c r="AV204" s="13" t="s">
        <v>83</v>
      </c>
      <c r="AW204" s="13" t="s">
        <v>30</v>
      </c>
      <c r="AX204" s="13" t="s">
        <v>81</v>
      </c>
      <c r="AY204" s="153" t="s">
        <v>140</v>
      </c>
    </row>
    <row r="205" spans="2:65" s="1" customFormat="1" ht="24.2" customHeight="1">
      <c r="B205" s="131"/>
      <c r="C205" s="166" t="s">
        <v>316</v>
      </c>
      <c r="D205" s="166" t="s">
        <v>337</v>
      </c>
      <c r="E205" s="167" t="s">
        <v>586</v>
      </c>
      <c r="F205" s="168" t="s">
        <v>587</v>
      </c>
      <c r="G205" s="169" t="s">
        <v>146</v>
      </c>
      <c r="H205" s="170">
        <v>136.5</v>
      </c>
      <c r="I205" s="171"/>
      <c r="J205" s="172">
        <f>ROUND(I205*H205,2)</f>
        <v>0</v>
      </c>
      <c r="K205" s="168" t="s">
        <v>1</v>
      </c>
      <c r="L205" s="173"/>
      <c r="M205" s="174" t="s">
        <v>1</v>
      </c>
      <c r="N205" s="175" t="s">
        <v>38</v>
      </c>
      <c r="P205" s="141">
        <f>O205*H205</f>
        <v>0</v>
      </c>
      <c r="Q205" s="141">
        <v>3.6600000000000001E-2</v>
      </c>
      <c r="R205" s="141">
        <f>Q205*H205</f>
        <v>4.9958999999999998</v>
      </c>
      <c r="S205" s="141">
        <v>0</v>
      </c>
      <c r="T205" s="142">
        <f>S205*H205</f>
        <v>0</v>
      </c>
      <c r="AR205" s="143" t="s">
        <v>226</v>
      </c>
      <c r="AT205" s="143" t="s">
        <v>337</v>
      </c>
      <c r="AU205" s="143" t="s">
        <v>83</v>
      </c>
      <c r="AY205" s="16" t="s">
        <v>140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81</v>
      </c>
      <c r="BK205" s="144">
        <f>ROUND(I205*H205,2)</f>
        <v>0</v>
      </c>
      <c r="BL205" s="16" t="s">
        <v>148</v>
      </c>
      <c r="BM205" s="143" t="s">
        <v>588</v>
      </c>
    </row>
    <row r="206" spans="2:65" s="13" customFormat="1">
      <c r="B206" s="152"/>
      <c r="D206" s="146" t="s">
        <v>150</v>
      </c>
      <c r="E206" s="153" t="s">
        <v>1</v>
      </c>
      <c r="F206" s="154" t="s">
        <v>589</v>
      </c>
      <c r="H206" s="155">
        <v>136.5</v>
      </c>
      <c r="I206" s="156"/>
      <c r="L206" s="152"/>
      <c r="M206" s="157"/>
      <c r="T206" s="158"/>
      <c r="AT206" s="153" t="s">
        <v>150</v>
      </c>
      <c r="AU206" s="153" t="s">
        <v>83</v>
      </c>
      <c r="AV206" s="13" t="s">
        <v>83</v>
      </c>
      <c r="AW206" s="13" t="s">
        <v>30</v>
      </c>
      <c r="AX206" s="13" t="s">
        <v>81</v>
      </c>
      <c r="AY206" s="153" t="s">
        <v>140</v>
      </c>
    </row>
    <row r="207" spans="2:65" s="1" customFormat="1" ht="21.75" customHeight="1">
      <c r="B207" s="131"/>
      <c r="C207" s="132" t="s">
        <v>322</v>
      </c>
      <c r="D207" s="132" t="s">
        <v>143</v>
      </c>
      <c r="E207" s="133" t="s">
        <v>590</v>
      </c>
      <c r="F207" s="134" t="s">
        <v>591</v>
      </c>
      <c r="G207" s="135" t="s">
        <v>222</v>
      </c>
      <c r="H207" s="136">
        <v>31.5</v>
      </c>
      <c r="I207" s="137"/>
      <c r="J207" s="138">
        <f>ROUND(I207*H207,2)</f>
        <v>0</v>
      </c>
      <c r="K207" s="134" t="s">
        <v>1</v>
      </c>
      <c r="L207" s="31"/>
      <c r="M207" s="139" t="s">
        <v>1</v>
      </c>
      <c r="N207" s="140" t="s">
        <v>38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148</v>
      </c>
      <c r="AT207" s="143" t="s">
        <v>143</v>
      </c>
      <c r="AU207" s="143" t="s">
        <v>83</v>
      </c>
      <c r="AY207" s="16" t="s">
        <v>140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81</v>
      </c>
      <c r="BK207" s="144">
        <f>ROUND(I207*H207,2)</f>
        <v>0</v>
      </c>
      <c r="BL207" s="16" t="s">
        <v>148</v>
      </c>
      <c r="BM207" s="143" t="s">
        <v>592</v>
      </c>
    </row>
    <row r="208" spans="2:65" s="12" customFormat="1">
      <c r="B208" s="145"/>
      <c r="D208" s="146" t="s">
        <v>150</v>
      </c>
      <c r="E208" s="147" t="s">
        <v>1</v>
      </c>
      <c r="F208" s="148" t="s">
        <v>593</v>
      </c>
      <c r="H208" s="147" t="s">
        <v>1</v>
      </c>
      <c r="I208" s="149"/>
      <c r="L208" s="145"/>
      <c r="M208" s="150"/>
      <c r="T208" s="151"/>
      <c r="AT208" s="147" t="s">
        <v>150</v>
      </c>
      <c r="AU208" s="147" t="s">
        <v>83</v>
      </c>
      <c r="AV208" s="12" t="s">
        <v>81</v>
      </c>
      <c r="AW208" s="12" t="s">
        <v>30</v>
      </c>
      <c r="AX208" s="12" t="s">
        <v>73</v>
      </c>
      <c r="AY208" s="147" t="s">
        <v>140</v>
      </c>
    </row>
    <row r="209" spans="2:65" s="12" customFormat="1">
      <c r="B209" s="145"/>
      <c r="D209" s="146" t="s">
        <v>150</v>
      </c>
      <c r="E209" s="147" t="s">
        <v>1</v>
      </c>
      <c r="F209" s="148" t="s">
        <v>594</v>
      </c>
      <c r="H209" s="147" t="s">
        <v>1</v>
      </c>
      <c r="I209" s="149"/>
      <c r="L209" s="145"/>
      <c r="M209" s="150"/>
      <c r="T209" s="151"/>
      <c r="AT209" s="147" t="s">
        <v>150</v>
      </c>
      <c r="AU209" s="147" t="s">
        <v>83</v>
      </c>
      <c r="AV209" s="12" t="s">
        <v>81</v>
      </c>
      <c r="AW209" s="12" t="s">
        <v>30</v>
      </c>
      <c r="AX209" s="12" t="s">
        <v>73</v>
      </c>
      <c r="AY209" s="147" t="s">
        <v>140</v>
      </c>
    </row>
    <row r="210" spans="2:65" s="12" customFormat="1">
      <c r="B210" s="145"/>
      <c r="D210" s="146" t="s">
        <v>150</v>
      </c>
      <c r="E210" s="147" t="s">
        <v>1</v>
      </c>
      <c r="F210" s="148" t="s">
        <v>595</v>
      </c>
      <c r="H210" s="147" t="s">
        <v>1</v>
      </c>
      <c r="I210" s="149"/>
      <c r="L210" s="145"/>
      <c r="M210" s="150"/>
      <c r="T210" s="151"/>
      <c r="AT210" s="147" t="s">
        <v>150</v>
      </c>
      <c r="AU210" s="147" t="s">
        <v>83</v>
      </c>
      <c r="AV210" s="12" t="s">
        <v>81</v>
      </c>
      <c r="AW210" s="12" t="s">
        <v>30</v>
      </c>
      <c r="AX210" s="12" t="s">
        <v>73</v>
      </c>
      <c r="AY210" s="147" t="s">
        <v>140</v>
      </c>
    </row>
    <row r="211" spans="2:65" s="12" customFormat="1">
      <c r="B211" s="145"/>
      <c r="D211" s="146" t="s">
        <v>150</v>
      </c>
      <c r="E211" s="147" t="s">
        <v>1</v>
      </c>
      <c r="F211" s="148" t="s">
        <v>596</v>
      </c>
      <c r="H211" s="147" t="s">
        <v>1</v>
      </c>
      <c r="I211" s="149"/>
      <c r="L211" s="145"/>
      <c r="M211" s="150"/>
      <c r="T211" s="151"/>
      <c r="AT211" s="147" t="s">
        <v>150</v>
      </c>
      <c r="AU211" s="147" t="s">
        <v>83</v>
      </c>
      <c r="AV211" s="12" t="s">
        <v>81</v>
      </c>
      <c r="AW211" s="12" t="s">
        <v>30</v>
      </c>
      <c r="AX211" s="12" t="s">
        <v>73</v>
      </c>
      <c r="AY211" s="147" t="s">
        <v>140</v>
      </c>
    </row>
    <row r="212" spans="2:65" s="13" customFormat="1">
      <c r="B212" s="152"/>
      <c r="D212" s="146" t="s">
        <v>150</v>
      </c>
      <c r="E212" s="153" t="s">
        <v>1</v>
      </c>
      <c r="F212" s="154" t="s">
        <v>597</v>
      </c>
      <c r="H212" s="155">
        <v>31.5</v>
      </c>
      <c r="I212" s="156"/>
      <c r="L212" s="152"/>
      <c r="M212" s="157"/>
      <c r="T212" s="158"/>
      <c r="AT212" s="153" t="s">
        <v>150</v>
      </c>
      <c r="AU212" s="153" t="s">
        <v>83</v>
      </c>
      <c r="AV212" s="13" t="s">
        <v>83</v>
      </c>
      <c r="AW212" s="13" t="s">
        <v>30</v>
      </c>
      <c r="AX212" s="13" t="s">
        <v>81</v>
      </c>
      <c r="AY212" s="153" t="s">
        <v>140</v>
      </c>
    </row>
    <row r="213" spans="2:65" s="1" customFormat="1" ht="24.2" customHeight="1">
      <c r="B213" s="131"/>
      <c r="C213" s="132" t="s">
        <v>330</v>
      </c>
      <c r="D213" s="132" t="s">
        <v>143</v>
      </c>
      <c r="E213" s="133" t="s">
        <v>598</v>
      </c>
      <c r="F213" s="134" t="s">
        <v>599</v>
      </c>
      <c r="G213" s="135" t="s">
        <v>146</v>
      </c>
      <c r="H213" s="136">
        <v>30</v>
      </c>
      <c r="I213" s="137"/>
      <c r="J213" s="138">
        <f>ROUND(I213*H213,2)</f>
        <v>0</v>
      </c>
      <c r="K213" s="134" t="s">
        <v>1</v>
      </c>
      <c r="L213" s="31"/>
      <c r="M213" s="139" t="s">
        <v>1</v>
      </c>
      <c r="N213" s="140" t="s">
        <v>38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148</v>
      </c>
      <c r="AT213" s="143" t="s">
        <v>143</v>
      </c>
      <c r="AU213" s="143" t="s">
        <v>83</v>
      </c>
      <c r="AY213" s="16" t="s">
        <v>140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81</v>
      </c>
      <c r="BK213" s="144">
        <f>ROUND(I213*H213,2)</f>
        <v>0</v>
      </c>
      <c r="BL213" s="16" t="s">
        <v>148</v>
      </c>
      <c r="BM213" s="143" t="s">
        <v>600</v>
      </c>
    </row>
    <row r="214" spans="2:65" s="12" customFormat="1">
      <c r="B214" s="145"/>
      <c r="D214" s="146" t="s">
        <v>150</v>
      </c>
      <c r="E214" s="147" t="s">
        <v>1</v>
      </c>
      <c r="F214" s="148" t="s">
        <v>601</v>
      </c>
      <c r="H214" s="147" t="s">
        <v>1</v>
      </c>
      <c r="I214" s="149"/>
      <c r="L214" s="145"/>
      <c r="M214" s="150"/>
      <c r="T214" s="151"/>
      <c r="AT214" s="147" t="s">
        <v>150</v>
      </c>
      <c r="AU214" s="147" t="s">
        <v>83</v>
      </c>
      <c r="AV214" s="12" t="s">
        <v>81</v>
      </c>
      <c r="AW214" s="12" t="s">
        <v>30</v>
      </c>
      <c r="AX214" s="12" t="s">
        <v>73</v>
      </c>
      <c r="AY214" s="147" t="s">
        <v>140</v>
      </c>
    </row>
    <row r="215" spans="2:65" s="12" customFormat="1">
      <c r="B215" s="145"/>
      <c r="D215" s="146" t="s">
        <v>150</v>
      </c>
      <c r="E215" s="147" t="s">
        <v>1</v>
      </c>
      <c r="F215" s="148" t="s">
        <v>602</v>
      </c>
      <c r="H215" s="147" t="s">
        <v>1</v>
      </c>
      <c r="I215" s="149"/>
      <c r="L215" s="145"/>
      <c r="M215" s="150"/>
      <c r="T215" s="151"/>
      <c r="AT215" s="147" t="s">
        <v>150</v>
      </c>
      <c r="AU215" s="147" t="s">
        <v>83</v>
      </c>
      <c r="AV215" s="12" t="s">
        <v>81</v>
      </c>
      <c r="AW215" s="12" t="s">
        <v>30</v>
      </c>
      <c r="AX215" s="12" t="s">
        <v>73</v>
      </c>
      <c r="AY215" s="147" t="s">
        <v>140</v>
      </c>
    </row>
    <row r="216" spans="2:65" s="12" customFormat="1">
      <c r="B216" s="145"/>
      <c r="D216" s="146" t="s">
        <v>150</v>
      </c>
      <c r="E216" s="147" t="s">
        <v>1</v>
      </c>
      <c r="F216" s="148" t="s">
        <v>603</v>
      </c>
      <c r="H216" s="147" t="s">
        <v>1</v>
      </c>
      <c r="I216" s="149"/>
      <c r="L216" s="145"/>
      <c r="M216" s="150"/>
      <c r="T216" s="151"/>
      <c r="AT216" s="147" t="s">
        <v>150</v>
      </c>
      <c r="AU216" s="147" t="s">
        <v>83</v>
      </c>
      <c r="AV216" s="12" t="s">
        <v>81</v>
      </c>
      <c r="AW216" s="12" t="s">
        <v>30</v>
      </c>
      <c r="AX216" s="12" t="s">
        <v>73</v>
      </c>
      <c r="AY216" s="147" t="s">
        <v>140</v>
      </c>
    </row>
    <row r="217" spans="2:65" s="12" customFormat="1">
      <c r="B217" s="145"/>
      <c r="D217" s="146" t="s">
        <v>150</v>
      </c>
      <c r="E217" s="147" t="s">
        <v>1</v>
      </c>
      <c r="F217" s="148" t="s">
        <v>604</v>
      </c>
      <c r="H217" s="147" t="s">
        <v>1</v>
      </c>
      <c r="I217" s="149"/>
      <c r="L217" s="145"/>
      <c r="M217" s="150"/>
      <c r="T217" s="151"/>
      <c r="AT217" s="147" t="s">
        <v>150</v>
      </c>
      <c r="AU217" s="147" t="s">
        <v>83</v>
      </c>
      <c r="AV217" s="12" t="s">
        <v>81</v>
      </c>
      <c r="AW217" s="12" t="s">
        <v>30</v>
      </c>
      <c r="AX217" s="12" t="s">
        <v>73</v>
      </c>
      <c r="AY217" s="147" t="s">
        <v>140</v>
      </c>
    </row>
    <row r="218" spans="2:65" s="12" customFormat="1">
      <c r="B218" s="145"/>
      <c r="D218" s="146" t="s">
        <v>150</v>
      </c>
      <c r="E218" s="147" t="s">
        <v>1</v>
      </c>
      <c r="F218" s="148" t="s">
        <v>605</v>
      </c>
      <c r="H218" s="147" t="s">
        <v>1</v>
      </c>
      <c r="I218" s="149"/>
      <c r="L218" s="145"/>
      <c r="M218" s="150"/>
      <c r="T218" s="151"/>
      <c r="AT218" s="147" t="s">
        <v>150</v>
      </c>
      <c r="AU218" s="147" t="s">
        <v>83</v>
      </c>
      <c r="AV218" s="12" t="s">
        <v>81</v>
      </c>
      <c r="AW218" s="12" t="s">
        <v>30</v>
      </c>
      <c r="AX218" s="12" t="s">
        <v>73</v>
      </c>
      <c r="AY218" s="147" t="s">
        <v>140</v>
      </c>
    </row>
    <row r="219" spans="2:65" s="12" customFormat="1">
      <c r="B219" s="145"/>
      <c r="D219" s="146" t="s">
        <v>150</v>
      </c>
      <c r="E219" s="147" t="s">
        <v>1</v>
      </c>
      <c r="F219" s="148" t="s">
        <v>606</v>
      </c>
      <c r="H219" s="147" t="s">
        <v>1</v>
      </c>
      <c r="I219" s="149"/>
      <c r="L219" s="145"/>
      <c r="M219" s="150"/>
      <c r="T219" s="151"/>
      <c r="AT219" s="147" t="s">
        <v>150</v>
      </c>
      <c r="AU219" s="147" t="s">
        <v>83</v>
      </c>
      <c r="AV219" s="12" t="s">
        <v>81</v>
      </c>
      <c r="AW219" s="12" t="s">
        <v>30</v>
      </c>
      <c r="AX219" s="12" t="s">
        <v>73</v>
      </c>
      <c r="AY219" s="147" t="s">
        <v>140</v>
      </c>
    </row>
    <row r="220" spans="2:65" s="12" customFormat="1">
      <c r="B220" s="145"/>
      <c r="D220" s="146" t="s">
        <v>150</v>
      </c>
      <c r="E220" s="147" t="s">
        <v>1</v>
      </c>
      <c r="F220" s="148" t="s">
        <v>607</v>
      </c>
      <c r="H220" s="147" t="s">
        <v>1</v>
      </c>
      <c r="I220" s="149"/>
      <c r="L220" s="145"/>
      <c r="M220" s="150"/>
      <c r="T220" s="151"/>
      <c r="AT220" s="147" t="s">
        <v>150</v>
      </c>
      <c r="AU220" s="147" t="s">
        <v>83</v>
      </c>
      <c r="AV220" s="12" t="s">
        <v>81</v>
      </c>
      <c r="AW220" s="12" t="s">
        <v>30</v>
      </c>
      <c r="AX220" s="12" t="s">
        <v>73</v>
      </c>
      <c r="AY220" s="147" t="s">
        <v>140</v>
      </c>
    </row>
    <row r="221" spans="2:65" s="12" customFormat="1">
      <c r="B221" s="145"/>
      <c r="D221" s="146" t="s">
        <v>150</v>
      </c>
      <c r="E221" s="147" t="s">
        <v>1</v>
      </c>
      <c r="F221" s="148" t="s">
        <v>608</v>
      </c>
      <c r="H221" s="147" t="s">
        <v>1</v>
      </c>
      <c r="I221" s="149"/>
      <c r="L221" s="145"/>
      <c r="M221" s="150"/>
      <c r="T221" s="151"/>
      <c r="AT221" s="147" t="s">
        <v>150</v>
      </c>
      <c r="AU221" s="147" t="s">
        <v>83</v>
      </c>
      <c r="AV221" s="12" t="s">
        <v>81</v>
      </c>
      <c r="AW221" s="12" t="s">
        <v>30</v>
      </c>
      <c r="AX221" s="12" t="s">
        <v>73</v>
      </c>
      <c r="AY221" s="147" t="s">
        <v>140</v>
      </c>
    </row>
    <row r="222" spans="2:65" s="12" customFormat="1">
      <c r="B222" s="145"/>
      <c r="D222" s="146" t="s">
        <v>150</v>
      </c>
      <c r="E222" s="147" t="s">
        <v>1</v>
      </c>
      <c r="F222" s="148" t="s">
        <v>609</v>
      </c>
      <c r="H222" s="147" t="s">
        <v>1</v>
      </c>
      <c r="I222" s="149"/>
      <c r="L222" s="145"/>
      <c r="M222" s="150"/>
      <c r="T222" s="151"/>
      <c r="AT222" s="147" t="s">
        <v>150</v>
      </c>
      <c r="AU222" s="147" t="s">
        <v>83</v>
      </c>
      <c r="AV222" s="12" t="s">
        <v>81</v>
      </c>
      <c r="AW222" s="12" t="s">
        <v>30</v>
      </c>
      <c r="AX222" s="12" t="s">
        <v>73</v>
      </c>
      <c r="AY222" s="147" t="s">
        <v>140</v>
      </c>
    </row>
    <row r="223" spans="2:65" s="12" customFormat="1">
      <c r="B223" s="145"/>
      <c r="D223" s="146" t="s">
        <v>150</v>
      </c>
      <c r="E223" s="147" t="s">
        <v>1</v>
      </c>
      <c r="F223" s="148" t="s">
        <v>610</v>
      </c>
      <c r="H223" s="147" t="s">
        <v>1</v>
      </c>
      <c r="I223" s="149"/>
      <c r="L223" s="145"/>
      <c r="M223" s="150"/>
      <c r="T223" s="151"/>
      <c r="AT223" s="147" t="s">
        <v>150</v>
      </c>
      <c r="AU223" s="147" t="s">
        <v>83</v>
      </c>
      <c r="AV223" s="12" t="s">
        <v>81</v>
      </c>
      <c r="AW223" s="12" t="s">
        <v>30</v>
      </c>
      <c r="AX223" s="12" t="s">
        <v>73</v>
      </c>
      <c r="AY223" s="147" t="s">
        <v>140</v>
      </c>
    </row>
    <row r="224" spans="2:65" s="12" customFormat="1">
      <c r="B224" s="145"/>
      <c r="D224" s="146" t="s">
        <v>150</v>
      </c>
      <c r="E224" s="147" t="s">
        <v>1</v>
      </c>
      <c r="F224" s="148" t="s">
        <v>611</v>
      </c>
      <c r="H224" s="147" t="s">
        <v>1</v>
      </c>
      <c r="I224" s="149"/>
      <c r="L224" s="145"/>
      <c r="M224" s="150"/>
      <c r="T224" s="151"/>
      <c r="AT224" s="147" t="s">
        <v>150</v>
      </c>
      <c r="AU224" s="147" t="s">
        <v>83</v>
      </c>
      <c r="AV224" s="12" t="s">
        <v>81</v>
      </c>
      <c r="AW224" s="12" t="s">
        <v>30</v>
      </c>
      <c r="AX224" s="12" t="s">
        <v>73</v>
      </c>
      <c r="AY224" s="147" t="s">
        <v>140</v>
      </c>
    </row>
    <row r="225" spans="2:65" s="12" customFormat="1">
      <c r="B225" s="145"/>
      <c r="D225" s="146" t="s">
        <v>150</v>
      </c>
      <c r="E225" s="147" t="s">
        <v>1</v>
      </c>
      <c r="F225" s="148" t="s">
        <v>612</v>
      </c>
      <c r="H225" s="147" t="s">
        <v>1</v>
      </c>
      <c r="I225" s="149"/>
      <c r="L225" s="145"/>
      <c r="M225" s="150"/>
      <c r="T225" s="151"/>
      <c r="AT225" s="147" t="s">
        <v>150</v>
      </c>
      <c r="AU225" s="147" t="s">
        <v>83</v>
      </c>
      <c r="AV225" s="12" t="s">
        <v>81</v>
      </c>
      <c r="AW225" s="12" t="s">
        <v>30</v>
      </c>
      <c r="AX225" s="12" t="s">
        <v>73</v>
      </c>
      <c r="AY225" s="147" t="s">
        <v>140</v>
      </c>
    </row>
    <row r="226" spans="2:65" s="12" customFormat="1">
      <c r="B226" s="145"/>
      <c r="D226" s="146" t="s">
        <v>150</v>
      </c>
      <c r="E226" s="147" t="s">
        <v>1</v>
      </c>
      <c r="F226" s="148" t="s">
        <v>613</v>
      </c>
      <c r="H226" s="147" t="s">
        <v>1</v>
      </c>
      <c r="I226" s="149"/>
      <c r="L226" s="145"/>
      <c r="M226" s="150"/>
      <c r="T226" s="151"/>
      <c r="AT226" s="147" t="s">
        <v>150</v>
      </c>
      <c r="AU226" s="147" t="s">
        <v>83</v>
      </c>
      <c r="AV226" s="12" t="s">
        <v>81</v>
      </c>
      <c r="AW226" s="12" t="s">
        <v>30</v>
      </c>
      <c r="AX226" s="12" t="s">
        <v>73</v>
      </c>
      <c r="AY226" s="147" t="s">
        <v>140</v>
      </c>
    </row>
    <row r="227" spans="2:65" s="13" customFormat="1">
      <c r="B227" s="152"/>
      <c r="D227" s="146" t="s">
        <v>150</v>
      </c>
      <c r="E227" s="153" t="s">
        <v>1</v>
      </c>
      <c r="F227" s="154" t="s">
        <v>614</v>
      </c>
      <c r="H227" s="155">
        <v>30</v>
      </c>
      <c r="I227" s="156"/>
      <c r="L227" s="152"/>
      <c r="M227" s="157"/>
      <c r="T227" s="158"/>
      <c r="AT227" s="153" t="s">
        <v>150</v>
      </c>
      <c r="AU227" s="153" t="s">
        <v>83</v>
      </c>
      <c r="AV227" s="13" t="s">
        <v>83</v>
      </c>
      <c r="AW227" s="13" t="s">
        <v>30</v>
      </c>
      <c r="AX227" s="13" t="s">
        <v>81</v>
      </c>
      <c r="AY227" s="153" t="s">
        <v>140</v>
      </c>
    </row>
    <row r="228" spans="2:65" s="11" customFormat="1" ht="22.9" customHeight="1">
      <c r="B228" s="119"/>
      <c r="D228" s="120" t="s">
        <v>72</v>
      </c>
      <c r="E228" s="129" t="s">
        <v>195</v>
      </c>
      <c r="F228" s="129" t="s">
        <v>196</v>
      </c>
      <c r="I228" s="122"/>
      <c r="J228" s="130">
        <f>BK228</f>
        <v>0</v>
      </c>
      <c r="L228" s="119"/>
      <c r="M228" s="124"/>
      <c r="P228" s="125">
        <f>SUM(P229:P240)</f>
        <v>0</v>
      </c>
      <c r="R228" s="125">
        <f>SUM(R229:R240)</f>
        <v>6.0480000000000006E-2</v>
      </c>
      <c r="T228" s="126">
        <f>SUM(T229:T240)</f>
        <v>0</v>
      </c>
      <c r="AR228" s="120" t="s">
        <v>81</v>
      </c>
      <c r="AT228" s="127" t="s">
        <v>72</v>
      </c>
      <c r="AU228" s="127" t="s">
        <v>81</v>
      </c>
      <c r="AY228" s="120" t="s">
        <v>140</v>
      </c>
      <c r="BK228" s="128">
        <f>SUM(BK229:BK240)</f>
        <v>0</v>
      </c>
    </row>
    <row r="229" spans="2:65" s="1" customFormat="1" ht="24.2" customHeight="1">
      <c r="B229" s="131"/>
      <c r="C229" s="132" t="s">
        <v>336</v>
      </c>
      <c r="D229" s="132" t="s">
        <v>143</v>
      </c>
      <c r="E229" s="133" t="s">
        <v>615</v>
      </c>
      <c r="F229" s="134" t="s">
        <v>616</v>
      </c>
      <c r="G229" s="135" t="s">
        <v>146</v>
      </c>
      <c r="H229" s="136">
        <v>168</v>
      </c>
      <c r="I229" s="137"/>
      <c r="J229" s="138">
        <f>ROUND(I229*H229,2)</f>
        <v>0</v>
      </c>
      <c r="K229" s="134" t="s">
        <v>1</v>
      </c>
      <c r="L229" s="31"/>
      <c r="M229" s="139" t="s">
        <v>1</v>
      </c>
      <c r="N229" s="140" t="s">
        <v>38</v>
      </c>
      <c r="P229" s="141">
        <f>O229*H229</f>
        <v>0</v>
      </c>
      <c r="Q229" s="141">
        <v>3.6000000000000002E-4</v>
      </c>
      <c r="R229" s="141">
        <f>Q229*H229</f>
        <v>6.0480000000000006E-2</v>
      </c>
      <c r="S229" s="141">
        <v>0</v>
      </c>
      <c r="T229" s="142">
        <f>S229*H229</f>
        <v>0</v>
      </c>
      <c r="AR229" s="143" t="s">
        <v>148</v>
      </c>
      <c r="AT229" s="143" t="s">
        <v>143</v>
      </c>
      <c r="AU229" s="143" t="s">
        <v>83</v>
      </c>
      <c r="AY229" s="16" t="s">
        <v>140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81</v>
      </c>
      <c r="BK229" s="144">
        <f>ROUND(I229*H229,2)</f>
        <v>0</v>
      </c>
      <c r="BL229" s="16" t="s">
        <v>148</v>
      </c>
      <c r="BM229" s="143" t="s">
        <v>617</v>
      </c>
    </row>
    <row r="230" spans="2:65" s="12" customFormat="1">
      <c r="B230" s="145"/>
      <c r="D230" s="146" t="s">
        <v>150</v>
      </c>
      <c r="E230" s="147" t="s">
        <v>1</v>
      </c>
      <c r="F230" s="148" t="s">
        <v>523</v>
      </c>
      <c r="H230" s="147" t="s">
        <v>1</v>
      </c>
      <c r="I230" s="149"/>
      <c r="L230" s="145"/>
      <c r="M230" s="150"/>
      <c r="T230" s="151"/>
      <c r="AT230" s="147" t="s">
        <v>150</v>
      </c>
      <c r="AU230" s="147" t="s">
        <v>83</v>
      </c>
      <c r="AV230" s="12" t="s">
        <v>81</v>
      </c>
      <c r="AW230" s="12" t="s">
        <v>30</v>
      </c>
      <c r="AX230" s="12" t="s">
        <v>73</v>
      </c>
      <c r="AY230" s="147" t="s">
        <v>140</v>
      </c>
    </row>
    <row r="231" spans="2:65" s="12" customFormat="1">
      <c r="B231" s="145"/>
      <c r="D231" s="146" t="s">
        <v>150</v>
      </c>
      <c r="E231" s="147" t="s">
        <v>1</v>
      </c>
      <c r="F231" s="148" t="s">
        <v>618</v>
      </c>
      <c r="H231" s="147" t="s">
        <v>1</v>
      </c>
      <c r="I231" s="149"/>
      <c r="L231" s="145"/>
      <c r="M231" s="150"/>
      <c r="T231" s="151"/>
      <c r="AT231" s="147" t="s">
        <v>150</v>
      </c>
      <c r="AU231" s="147" t="s">
        <v>83</v>
      </c>
      <c r="AV231" s="12" t="s">
        <v>81</v>
      </c>
      <c r="AW231" s="12" t="s">
        <v>30</v>
      </c>
      <c r="AX231" s="12" t="s">
        <v>73</v>
      </c>
      <c r="AY231" s="147" t="s">
        <v>140</v>
      </c>
    </row>
    <row r="232" spans="2:65" s="13" customFormat="1">
      <c r="B232" s="152"/>
      <c r="D232" s="146" t="s">
        <v>150</v>
      </c>
      <c r="E232" s="153" t="s">
        <v>1</v>
      </c>
      <c r="F232" s="154" t="s">
        <v>524</v>
      </c>
      <c r="H232" s="155">
        <v>130</v>
      </c>
      <c r="I232" s="156"/>
      <c r="L232" s="152"/>
      <c r="M232" s="157"/>
      <c r="T232" s="158"/>
      <c r="AT232" s="153" t="s">
        <v>150</v>
      </c>
      <c r="AU232" s="153" t="s">
        <v>83</v>
      </c>
      <c r="AV232" s="13" t="s">
        <v>83</v>
      </c>
      <c r="AW232" s="13" t="s">
        <v>30</v>
      </c>
      <c r="AX232" s="13" t="s">
        <v>73</v>
      </c>
      <c r="AY232" s="153" t="s">
        <v>140</v>
      </c>
    </row>
    <row r="233" spans="2:65" s="12" customFormat="1">
      <c r="B233" s="145"/>
      <c r="D233" s="146" t="s">
        <v>150</v>
      </c>
      <c r="E233" s="147" t="s">
        <v>1</v>
      </c>
      <c r="F233" s="148" t="s">
        <v>527</v>
      </c>
      <c r="H233" s="147" t="s">
        <v>1</v>
      </c>
      <c r="I233" s="149"/>
      <c r="L233" s="145"/>
      <c r="M233" s="150"/>
      <c r="T233" s="151"/>
      <c r="AT233" s="147" t="s">
        <v>150</v>
      </c>
      <c r="AU233" s="147" t="s">
        <v>83</v>
      </c>
      <c r="AV233" s="12" t="s">
        <v>81</v>
      </c>
      <c r="AW233" s="12" t="s">
        <v>30</v>
      </c>
      <c r="AX233" s="12" t="s">
        <v>73</v>
      </c>
      <c r="AY233" s="147" t="s">
        <v>140</v>
      </c>
    </row>
    <row r="234" spans="2:65" s="13" customFormat="1">
      <c r="B234" s="152"/>
      <c r="D234" s="146" t="s">
        <v>150</v>
      </c>
      <c r="E234" s="153" t="s">
        <v>1</v>
      </c>
      <c r="F234" s="154" t="s">
        <v>370</v>
      </c>
      <c r="H234" s="155">
        <v>30</v>
      </c>
      <c r="I234" s="156"/>
      <c r="L234" s="152"/>
      <c r="M234" s="157"/>
      <c r="T234" s="158"/>
      <c r="AT234" s="153" t="s">
        <v>150</v>
      </c>
      <c r="AU234" s="153" t="s">
        <v>83</v>
      </c>
      <c r="AV234" s="13" t="s">
        <v>83</v>
      </c>
      <c r="AW234" s="13" t="s">
        <v>30</v>
      </c>
      <c r="AX234" s="13" t="s">
        <v>73</v>
      </c>
      <c r="AY234" s="153" t="s">
        <v>140</v>
      </c>
    </row>
    <row r="235" spans="2:65" s="12" customFormat="1">
      <c r="B235" s="145"/>
      <c r="D235" s="146" t="s">
        <v>150</v>
      </c>
      <c r="E235" s="147" t="s">
        <v>1</v>
      </c>
      <c r="F235" s="148" t="s">
        <v>528</v>
      </c>
      <c r="H235" s="147" t="s">
        <v>1</v>
      </c>
      <c r="I235" s="149"/>
      <c r="L235" s="145"/>
      <c r="M235" s="150"/>
      <c r="T235" s="151"/>
      <c r="AT235" s="147" t="s">
        <v>150</v>
      </c>
      <c r="AU235" s="147" t="s">
        <v>83</v>
      </c>
      <c r="AV235" s="12" t="s">
        <v>81</v>
      </c>
      <c r="AW235" s="12" t="s">
        <v>30</v>
      </c>
      <c r="AX235" s="12" t="s">
        <v>73</v>
      </c>
      <c r="AY235" s="147" t="s">
        <v>140</v>
      </c>
    </row>
    <row r="236" spans="2:65" s="13" customFormat="1">
      <c r="B236" s="152"/>
      <c r="D236" s="146" t="s">
        <v>150</v>
      </c>
      <c r="E236" s="153" t="s">
        <v>1</v>
      </c>
      <c r="F236" s="154" t="s">
        <v>226</v>
      </c>
      <c r="H236" s="155">
        <v>8</v>
      </c>
      <c r="I236" s="156"/>
      <c r="L236" s="152"/>
      <c r="M236" s="157"/>
      <c r="T236" s="158"/>
      <c r="AT236" s="153" t="s">
        <v>150</v>
      </c>
      <c r="AU236" s="153" t="s">
        <v>83</v>
      </c>
      <c r="AV236" s="13" t="s">
        <v>83</v>
      </c>
      <c r="AW236" s="13" t="s">
        <v>30</v>
      </c>
      <c r="AX236" s="13" t="s">
        <v>73</v>
      </c>
      <c r="AY236" s="153" t="s">
        <v>140</v>
      </c>
    </row>
    <row r="237" spans="2:65" s="14" customFormat="1">
      <c r="B237" s="159"/>
      <c r="D237" s="146" t="s">
        <v>150</v>
      </c>
      <c r="E237" s="160" t="s">
        <v>1</v>
      </c>
      <c r="F237" s="161" t="s">
        <v>159</v>
      </c>
      <c r="H237" s="162">
        <v>168</v>
      </c>
      <c r="I237" s="163"/>
      <c r="L237" s="159"/>
      <c r="M237" s="164"/>
      <c r="T237" s="165"/>
      <c r="AT237" s="160" t="s">
        <v>150</v>
      </c>
      <c r="AU237" s="160" t="s">
        <v>83</v>
      </c>
      <c r="AV237" s="14" t="s">
        <v>148</v>
      </c>
      <c r="AW237" s="14" t="s">
        <v>30</v>
      </c>
      <c r="AX237" s="14" t="s">
        <v>81</v>
      </c>
      <c r="AY237" s="160" t="s">
        <v>140</v>
      </c>
    </row>
    <row r="238" spans="2:65" s="1" customFormat="1" ht="21.75" customHeight="1">
      <c r="B238" s="131"/>
      <c r="C238" s="132" t="s">
        <v>345</v>
      </c>
      <c r="D238" s="132" t="s">
        <v>143</v>
      </c>
      <c r="E238" s="133" t="s">
        <v>619</v>
      </c>
      <c r="F238" s="134" t="s">
        <v>620</v>
      </c>
      <c r="G238" s="135" t="s">
        <v>246</v>
      </c>
      <c r="H238" s="136">
        <v>8</v>
      </c>
      <c r="I238" s="137"/>
      <c r="J238" s="138">
        <f>ROUND(I238*H238,2)</f>
        <v>0</v>
      </c>
      <c r="K238" s="134" t="s">
        <v>147</v>
      </c>
      <c r="L238" s="31"/>
      <c r="M238" s="139" t="s">
        <v>1</v>
      </c>
      <c r="N238" s="140" t="s">
        <v>38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148</v>
      </c>
      <c r="AT238" s="143" t="s">
        <v>143</v>
      </c>
      <c r="AU238" s="143" t="s">
        <v>83</v>
      </c>
      <c r="AY238" s="16" t="s">
        <v>140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81</v>
      </c>
      <c r="BK238" s="144">
        <f>ROUND(I238*H238,2)</f>
        <v>0</v>
      </c>
      <c r="BL238" s="16" t="s">
        <v>148</v>
      </c>
      <c r="BM238" s="143" t="s">
        <v>621</v>
      </c>
    </row>
    <row r="239" spans="2:65" s="12" customFormat="1">
      <c r="B239" s="145"/>
      <c r="D239" s="146" t="s">
        <v>150</v>
      </c>
      <c r="E239" s="147" t="s">
        <v>1</v>
      </c>
      <c r="F239" s="148" t="s">
        <v>622</v>
      </c>
      <c r="H239" s="147" t="s">
        <v>1</v>
      </c>
      <c r="I239" s="149"/>
      <c r="L239" s="145"/>
      <c r="M239" s="150"/>
      <c r="T239" s="151"/>
      <c r="AT239" s="147" t="s">
        <v>150</v>
      </c>
      <c r="AU239" s="147" t="s">
        <v>83</v>
      </c>
      <c r="AV239" s="12" t="s">
        <v>81</v>
      </c>
      <c r="AW239" s="12" t="s">
        <v>30</v>
      </c>
      <c r="AX239" s="12" t="s">
        <v>73</v>
      </c>
      <c r="AY239" s="147" t="s">
        <v>140</v>
      </c>
    </row>
    <row r="240" spans="2:65" s="13" customFormat="1">
      <c r="B240" s="152"/>
      <c r="D240" s="146" t="s">
        <v>150</v>
      </c>
      <c r="E240" s="153" t="s">
        <v>1</v>
      </c>
      <c r="F240" s="154" t="s">
        <v>623</v>
      </c>
      <c r="H240" s="155">
        <v>8</v>
      </c>
      <c r="I240" s="156"/>
      <c r="L240" s="152"/>
      <c r="M240" s="157"/>
      <c r="T240" s="158"/>
      <c r="AT240" s="153" t="s">
        <v>150</v>
      </c>
      <c r="AU240" s="153" t="s">
        <v>83</v>
      </c>
      <c r="AV240" s="13" t="s">
        <v>83</v>
      </c>
      <c r="AW240" s="13" t="s">
        <v>30</v>
      </c>
      <c r="AX240" s="13" t="s">
        <v>81</v>
      </c>
      <c r="AY240" s="153" t="s">
        <v>140</v>
      </c>
    </row>
    <row r="241" spans="2:65" s="11" customFormat="1" ht="22.9" customHeight="1">
      <c r="B241" s="119"/>
      <c r="D241" s="120" t="s">
        <v>72</v>
      </c>
      <c r="E241" s="129" t="s">
        <v>320</v>
      </c>
      <c r="F241" s="129" t="s">
        <v>321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81</v>
      </c>
      <c r="AT241" s="127" t="s">
        <v>72</v>
      </c>
      <c r="AU241" s="127" t="s">
        <v>81</v>
      </c>
      <c r="AY241" s="120" t="s">
        <v>140</v>
      </c>
      <c r="BK241" s="128">
        <f>BK242</f>
        <v>0</v>
      </c>
    </row>
    <row r="242" spans="2:65" s="1" customFormat="1" ht="16.5" customHeight="1">
      <c r="B242" s="131"/>
      <c r="C242" s="132" t="s">
        <v>351</v>
      </c>
      <c r="D242" s="132" t="s">
        <v>143</v>
      </c>
      <c r="E242" s="133" t="s">
        <v>624</v>
      </c>
      <c r="F242" s="134" t="s">
        <v>625</v>
      </c>
      <c r="G242" s="135" t="s">
        <v>300</v>
      </c>
      <c r="H242" s="136">
        <v>112.212</v>
      </c>
      <c r="I242" s="137"/>
      <c r="J242" s="138">
        <f>ROUND(I242*H242,2)</f>
        <v>0</v>
      </c>
      <c r="K242" s="134" t="s">
        <v>147</v>
      </c>
      <c r="L242" s="31"/>
      <c r="M242" s="139" t="s">
        <v>1</v>
      </c>
      <c r="N242" s="140" t="s">
        <v>38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148</v>
      </c>
      <c r="AT242" s="143" t="s">
        <v>143</v>
      </c>
      <c r="AU242" s="143" t="s">
        <v>83</v>
      </c>
      <c r="AY242" s="16" t="s">
        <v>140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81</v>
      </c>
      <c r="BK242" s="144">
        <f>ROUND(I242*H242,2)</f>
        <v>0</v>
      </c>
      <c r="BL242" s="16" t="s">
        <v>148</v>
      </c>
      <c r="BM242" s="143" t="s">
        <v>626</v>
      </c>
    </row>
    <row r="243" spans="2:65" s="11" customFormat="1" ht="25.9" customHeight="1">
      <c r="B243" s="119"/>
      <c r="D243" s="120" t="s">
        <v>72</v>
      </c>
      <c r="E243" s="121" t="s">
        <v>326</v>
      </c>
      <c r="F243" s="121" t="s">
        <v>327</v>
      </c>
      <c r="I243" s="122"/>
      <c r="J243" s="123">
        <f>BK243</f>
        <v>0</v>
      </c>
      <c r="L243" s="119"/>
      <c r="M243" s="124"/>
      <c r="P243" s="125">
        <f>P244+P288</f>
        <v>0</v>
      </c>
      <c r="R243" s="125">
        <f>R244+R288</f>
        <v>5.1404148999999997</v>
      </c>
      <c r="T243" s="126">
        <f>T244+T288</f>
        <v>0</v>
      </c>
      <c r="AR243" s="120" t="s">
        <v>83</v>
      </c>
      <c r="AT243" s="127" t="s">
        <v>72</v>
      </c>
      <c r="AU243" s="127" t="s">
        <v>73</v>
      </c>
      <c r="AY243" s="120" t="s">
        <v>140</v>
      </c>
      <c r="BK243" s="128">
        <f>BK244+BK288</f>
        <v>0</v>
      </c>
    </row>
    <row r="244" spans="2:65" s="11" customFormat="1" ht="22.9" customHeight="1">
      <c r="B244" s="119"/>
      <c r="D244" s="120" t="s">
        <v>72</v>
      </c>
      <c r="E244" s="129" t="s">
        <v>328</v>
      </c>
      <c r="F244" s="129" t="s">
        <v>329</v>
      </c>
      <c r="I244" s="122"/>
      <c r="J244" s="130">
        <f>BK244</f>
        <v>0</v>
      </c>
      <c r="L244" s="119"/>
      <c r="M244" s="124"/>
      <c r="P244" s="125">
        <f>SUM(P245:P287)</f>
        <v>0</v>
      </c>
      <c r="R244" s="125">
        <f>SUM(R245:R287)</f>
        <v>5.0837640999999998</v>
      </c>
      <c r="T244" s="126">
        <f>SUM(T245:T287)</f>
        <v>0</v>
      </c>
      <c r="AR244" s="120" t="s">
        <v>83</v>
      </c>
      <c r="AT244" s="127" t="s">
        <v>72</v>
      </c>
      <c r="AU244" s="127" t="s">
        <v>81</v>
      </c>
      <c r="AY244" s="120" t="s">
        <v>140</v>
      </c>
      <c r="BK244" s="128">
        <f>SUM(BK245:BK287)</f>
        <v>0</v>
      </c>
    </row>
    <row r="245" spans="2:65" s="1" customFormat="1" ht="21.75" customHeight="1">
      <c r="B245" s="131"/>
      <c r="C245" s="132" t="s">
        <v>359</v>
      </c>
      <c r="D245" s="132" t="s">
        <v>143</v>
      </c>
      <c r="E245" s="133" t="s">
        <v>627</v>
      </c>
      <c r="F245" s="134" t="s">
        <v>628</v>
      </c>
      <c r="G245" s="135" t="s">
        <v>540</v>
      </c>
      <c r="H245" s="136">
        <v>142</v>
      </c>
      <c r="I245" s="137"/>
      <c r="J245" s="138">
        <f>ROUND(I245*H245,2)</f>
        <v>0</v>
      </c>
      <c r="K245" s="134" t="s">
        <v>147</v>
      </c>
      <c r="L245" s="31"/>
      <c r="M245" s="139" t="s">
        <v>1</v>
      </c>
      <c r="N245" s="140" t="s">
        <v>38</v>
      </c>
      <c r="P245" s="141">
        <f>O245*H245</f>
        <v>0</v>
      </c>
      <c r="Q245" s="141">
        <v>2.6700000000000001E-3</v>
      </c>
      <c r="R245" s="141">
        <f>Q245*H245</f>
        <v>0.37914000000000003</v>
      </c>
      <c r="S245" s="141">
        <v>0</v>
      </c>
      <c r="T245" s="142">
        <f>S245*H245</f>
        <v>0</v>
      </c>
      <c r="AR245" s="143" t="s">
        <v>282</v>
      </c>
      <c r="AT245" s="143" t="s">
        <v>143</v>
      </c>
      <c r="AU245" s="143" t="s">
        <v>83</v>
      </c>
      <c r="AY245" s="16" t="s">
        <v>140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81</v>
      </c>
      <c r="BK245" s="144">
        <f>ROUND(I245*H245,2)</f>
        <v>0</v>
      </c>
      <c r="BL245" s="16" t="s">
        <v>282</v>
      </c>
      <c r="BM245" s="143" t="s">
        <v>629</v>
      </c>
    </row>
    <row r="246" spans="2:65" s="12" customFormat="1">
      <c r="B246" s="145"/>
      <c r="D246" s="146" t="s">
        <v>150</v>
      </c>
      <c r="E246" s="147" t="s">
        <v>1</v>
      </c>
      <c r="F246" s="148" t="s">
        <v>630</v>
      </c>
      <c r="H246" s="147" t="s">
        <v>1</v>
      </c>
      <c r="I246" s="149"/>
      <c r="L246" s="145"/>
      <c r="M246" s="150"/>
      <c r="T246" s="151"/>
      <c r="AT246" s="147" t="s">
        <v>150</v>
      </c>
      <c r="AU246" s="147" t="s">
        <v>83</v>
      </c>
      <c r="AV246" s="12" t="s">
        <v>81</v>
      </c>
      <c r="AW246" s="12" t="s">
        <v>30</v>
      </c>
      <c r="AX246" s="12" t="s">
        <v>73</v>
      </c>
      <c r="AY246" s="147" t="s">
        <v>140</v>
      </c>
    </row>
    <row r="247" spans="2:65" s="12" customFormat="1">
      <c r="B247" s="145"/>
      <c r="D247" s="146" t="s">
        <v>150</v>
      </c>
      <c r="E247" s="147" t="s">
        <v>1</v>
      </c>
      <c r="F247" s="148" t="s">
        <v>631</v>
      </c>
      <c r="H247" s="147" t="s">
        <v>1</v>
      </c>
      <c r="I247" s="149"/>
      <c r="L247" s="145"/>
      <c r="M247" s="150"/>
      <c r="T247" s="151"/>
      <c r="AT247" s="147" t="s">
        <v>150</v>
      </c>
      <c r="AU247" s="147" t="s">
        <v>83</v>
      </c>
      <c r="AV247" s="12" t="s">
        <v>81</v>
      </c>
      <c r="AW247" s="12" t="s">
        <v>30</v>
      </c>
      <c r="AX247" s="12" t="s">
        <v>73</v>
      </c>
      <c r="AY247" s="147" t="s">
        <v>140</v>
      </c>
    </row>
    <row r="248" spans="2:65" s="13" customFormat="1">
      <c r="B248" s="152"/>
      <c r="D248" s="146" t="s">
        <v>150</v>
      </c>
      <c r="E248" s="153" t="s">
        <v>1</v>
      </c>
      <c r="F248" s="154" t="s">
        <v>632</v>
      </c>
      <c r="H248" s="155">
        <v>90</v>
      </c>
      <c r="I248" s="156"/>
      <c r="L248" s="152"/>
      <c r="M248" s="157"/>
      <c r="T248" s="158"/>
      <c r="AT248" s="153" t="s">
        <v>150</v>
      </c>
      <c r="AU248" s="153" t="s">
        <v>83</v>
      </c>
      <c r="AV248" s="13" t="s">
        <v>83</v>
      </c>
      <c r="AW248" s="13" t="s">
        <v>30</v>
      </c>
      <c r="AX248" s="13" t="s">
        <v>73</v>
      </c>
      <c r="AY248" s="153" t="s">
        <v>140</v>
      </c>
    </row>
    <row r="249" spans="2:65" s="13" customFormat="1">
      <c r="B249" s="152"/>
      <c r="D249" s="146" t="s">
        <v>150</v>
      </c>
      <c r="E249" s="153" t="s">
        <v>1</v>
      </c>
      <c r="F249" s="154" t="s">
        <v>633</v>
      </c>
      <c r="H249" s="155">
        <v>52</v>
      </c>
      <c r="I249" s="156"/>
      <c r="L249" s="152"/>
      <c r="M249" s="157"/>
      <c r="T249" s="158"/>
      <c r="AT249" s="153" t="s">
        <v>150</v>
      </c>
      <c r="AU249" s="153" t="s">
        <v>83</v>
      </c>
      <c r="AV249" s="13" t="s">
        <v>83</v>
      </c>
      <c r="AW249" s="13" t="s">
        <v>30</v>
      </c>
      <c r="AX249" s="13" t="s">
        <v>73</v>
      </c>
      <c r="AY249" s="153" t="s">
        <v>140</v>
      </c>
    </row>
    <row r="250" spans="2:65" s="14" customFormat="1">
      <c r="B250" s="159"/>
      <c r="D250" s="146" t="s">
        <v>150</v>
      </c>
      <c r="E250" s="160" t="s">
        <v>1</v>
      </c>
      <c r="F250" s="161" t="s">
        <v>159</v>
      </c>
      <c r="H250" s="162">
        <v>142</v>
      </c>
      <c r="I250" s="163"/>
      <c r="L250" s="159"/>
      <c r="M250" s="164"/>
      <c r="T250" s="165"/>
      <c r="AT250" s="160" t="s">
        <v>150</v>
      </c>
      <c r="AU250" s="160" t="s">
        <v>83</v>
      </c>
      <c r="AV250" s="14" t="s">
        <v>148</v>
      </c>
      <c r="AW250" s="14" t="s">
        <v>30</v>
      </c>
      <c r="AX250" s="14" t="s">
        <v>81</v>
      </c>
      <c r="AY250" s="160" t="s">
        <v>140</v>
      </c>
    </row>
    <row r="251" spans="2:65" s="1" customFormat="1" ht="21.75" customHeight="1">
      <c r="B251" s="131"/>
      <c r="C251" s="166" t="s">
        <v>365</v>
      </c>
      <c r="D251" s="166" t="s">
        <v>337</v>
      </c>
      <c r="E251" s="167" t="s">
        <v>634</v>
      </c>
      <c r="F251" s="168" t="s">
        <v>635</v>
      </c>
      <c r="G251" s="169" t="s">
        <v>540</v>
      </c>
      <c r="H251" s="170">
        <v>142</v>
      </c>
      <c r="I251" s="171"/>
      <c r="J251" s="172">
        <f>ROUND(I251*H251,2)</f>
        <v>0</v>
      </c>
      <c r="K251" s="168" t="s">
        <v>147</v>
      </c>
      <c r="L251" s="173"/>
      <c r="M251" s="174" t="s">
        <v>1</v>
      </c>
      <c r="N251" s="175" t="s">
        <v>38</v>
      </c>
      <c r="P251" s="141">
        <f>O251*H251</f>
        <v>0</v>
      </c>
      <c r="Q251" s="141">
        <v>1E-4</v>
      </c>
      <c r="R251" s="141">
        <f>Q251*H251</f>
        <v>1.4200000000000001E-2</v>
      </c>
      <c r="S251" s="141">
        <v>0</v>
      </c>
      <c r="T251" s="142">
        <f>S251*H251</f>
        <v>0</v>
      </c>
      <c r="AR251" s="143" t="s">
        <v>340</v>
      </c>
      <c r="AT251" s="143" t="s">
        <v>337</v>
      </c>
      <c r="AU251" s="143" t="s">
        <v>83</v>
      </c>
      <c r="AY251" s="16" t="s">
        <v>140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81</v>
      </c>
      <c r="BK251" s="144">
        <f>ROUND(I251*H251,2)</f>
        <v>0</v>
      </c>
      <c r="BL251" s="16" t="s">
        <v>282</v>
      </c>
      <c r="BM251" s="143" t="s">
        <v>636</v>
      </c>
    </row>
    <row r="252" spans="2:65" s="1" customFormat="1" ht="21.75" customHeight="1">
      <c r="B252" s="131"/>
      <c r="C252" s="132" t="s">
        <v>370</v>
      </c>
      <c r="D252" s="132" t="s">
        <v>143</v>
      </c>
      <c r="E252" s="133" t="s">
        <v>637</v>
      </c>
      <c r="F252" s="134" t="s">
        <v>638</v>
      </c>
      <c r="G252" s="135" t="s">
        <v>540</v>
      </c>
      <c r="H252" s="136">
        <v>88</v>
      </c>
      <c r="I252" s="137"/>
      <c r="J252" s="138">
        <f>ROUND(I252*H252,2)</f>
        <v>0</v>
      </c>
      <c r="K252" s="134" t="s">
        <v>147</v>
      </c>
      <c r="L252" s="31"/>
      <c r="M252" s="139" t="s">
        <v>1</v>
      </c>
      <c r="N252" s="140" t="s">
        <v>38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282</v>
      </c>
      <c r="AT252" s="143" t="s">
        <v>143</v>
      </c>
      <c r="AU252" s="143" t="s">
        <v>83</v>
      </c>
      <c r="AY252" s="16" t="s">
        <v>140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81</v>
      </c>
      <c r="BK252" s="144">
        <f>ROUND(I252*H252,2)</f>
        <v>0</v>
      </c>
      <c r="BL252" s="16" t="s">
        <v>282</v>
      </c>
      <c r="BM252" s="143" t="s">
        <v>639</v>
      </c>
    </row>
    <row r="253" spans="2:65" s="12" customFormat="1">
      <c r="B253" s="145"/>
      <c r="D253" s="146" t="s">
        <v>150</v>
      </c>
      <c r="E253" s="147" t="s">
        <v>1</v>
      </c>
      <c r="F253" s="148" t="s">
        <v>640</v>
      </c>
      <c r="H253" s="147" t="s">
        <v>1</v>
      </c>
      <c r="I253" s="149"/>
      <c r="L253" s="145"/>
      <c r="M253" s="150"/>
      <c r="T253" s="151"/>
      <c r="AT253" s="147" t="s">
        <v>150</v>
      </c>
      <c r="AU253" s="147" t="s">
        <v>83</v>
      </c>
      <c r="AV253" s="12" t="s">
        <v>81</v>
      </c>
      <c r="AW253" s="12" t="s">
        <v>30</v>
      </c>
      <c r="AX253" s="12" t="s">
        <v>73</v>
      </c>
      <c r="AY253" s="147" t="s">
        <v>140</v>
      </c>
    </row>
    <row r="254" spans="2:65" s="13" customFormat="1">
      <c r="B254" s="152"/>
      <c r="D254" s="146" t="s">
        <v>150</v>
      </c>
      <c r="E254" s="153" t="s">
        <v>1</v>
      </c>
      <c r="F254" s="154" t="s">
        <v>641</v>
      </c>
      <c r="H254" s="155">
        <v>88</v>
      </c>
      <c r="I254" s="156"/>
      <c r="L254" s="152"/>
      <c r="M254" s="157"/>
      <c r="T254" s="158"/>
      <c r="AT254" s="153" t="s">
        <v>150</v>
      </c>
      <c r="AU254" s="153" t="s">
        <v>83</v>
      </c>
      <c r="AV254" s="13" t="s">
        <v>83</v>
      </c>
      <c r="AW254" s="13" t="s">
        <v>30</v>
      </c>
      <c r="AX254" s="13" t="s">
        <v>81</v>
      </c>
      <c r="AY254" s="153" t="s">
        <v>140</v>
      </c>
    </row>
    <row r="255" spans="2:65" s="1" customFormat="1" ht="16.5" customHeight="1">
      <c r="B255" s="131"/>
      <c r="C255" s="166" t="s">
        <v>412</v>
      </c>
      <c r="D255" s="166" t="s">
        <v>337</v>
      </c>
      <c r="E255" s="167" t="s">
        <v>642</v>
      </c>
      <c r="F255" s="168" t="s">
        <v>643</v>
      </c>
      <c r="G255" s="169" t="s">
        <v>222</v>
      </c>
      <c r="H255" s="170">
        <v>44</v>
      </c>
      <c r="I255" s="171"/>
      <c r="J255" s="172">
        <f>ROUND(I255*H255,2)</f>
        <v>0</v>
      </c>
      <c r="K255" s="168" t="s">
        <v>147</v>
      </c>
      <c r="L255" s="173"/>
      <c r="M255" s="174" t="s">
        <v>1</v>
      </c>
      <c r="N255" s="175" t="s">
        <v>38</v>
      </c>
      <c r="P255" s="141">
        <f>O255*H255</f>
        <v>0</v>
      </c>
      <c r="Q255" s="141">
        <v>1.0200000000000001E-3</v>
      </c>
      <c r="R255" s="141">
        <f>Q255*H255</f>
        <v>4.4880000000000003E-2</v>
      </c>
      <c r="S255" s="141">
        <v>0</v>
      </c>
      <c r="T255" s="142">
        <f>S255*H255</f>
        <v>0</v>
      </c>
      <c r="AR255" s="143" t="s">
        <v>340</v>
      </c>
      <c r="AT255" s="143" t="s">
        <v>337</v>
      </c>
      <c r="AU255" s="143" t="s">
        <v>83</v>
      </c>
      <c r="AY255" s="16" t="s">
        <v>140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81</v>
      </c>
      <c r="BK255" s="144">
        <f>ROUND(I255*H255,2)</f>
        <v>0</v>
      </c>
      <c r="BL255" s="16" t="s">
        <v>282</v>
      </c>
      <c r="BM255" s="143" t="s">
        <v>644</v>
      </c>
    </row>
    <row r="256" spans="2:65" s="13" customFormat="1">
      <c r="B256" s="152"/>
      <c r="D256" s="146" t="s">
        <v>150</v>
      </c>
      <c r="E256" s="153" t="s">
        <v>1</v>
      </c>
      <c r="F256" s="154" t="s">
        <v>645</v>
      </c>
      <c r="H256" s="155">
        <v>44</v>
      </c>
      <c r="I256" s="156"/>
      <c r="L256" s="152"/>
      <c r="M256" s="157"/>
      <c r="T256" s="158"/>
      <c r="AT256" s="153" t="s">
        <v>150</v>
      </c>
      <c r="AU256" s="153" t="s">
        <v>83</v>
      </c>
      <c r="AV256" s="13" t="s">
        <v>83</v>
      </c>
      <c r="AW256" s="13" t="s">
        <v>30</v>
      </c>
      <c r="AX256" s="13" t="s">
        <v>81</v>
      </c>
      <c r="AY256" s="153" t="s">
        <v>140</v>
      </c>
    </row>
    <row r="257" spans="2:65" s="1" customFormat="1" ht="24.2" customHeight="1">
      <c r="B257" s="131"/>
      <c r="C257" s="166" t="s">
        <v>340</v>
      </c>
      <c r="D257" s="166" t="s">
        <v>337</v>
      </c>
      <c r="E257" s="167" t="s">
        <v>646</v>
      </c>
      <c r="F257" s="168" t="s">
        <v>647</v>
      </c>
      <c r="G257" s="169" t="s">
        <v>648</v>
      </c>
      <c r="H257" s="170">
        <v>1.76</v>
      </c>
      <c r="I257" s="171"/>
      <c r="J257" s="172">
        <f>ROUND(I257*H257,2)</f>
        <v>0</v>
      </c>
      <c r="K257" s="168" t="s">
        <v>147</v>
      </c>
      <c r="L257" s="173"/>
      <c r="M257" s="174" t="s">
        <v>1</v>
      </c>
      <c r="N257" s="175" t="s">
        <v>38</v>
      </c>
      <c r="P257" s="141">
        <f>O257*H257</f>
        <v>0</v>
      </c>
      <c r="Q257" s="141">
        <v>2.5000000000000001E-3</v>
      </c>
      <c r="R257" s="141">
        <f>Q257*H257</f>
        <v>4.4000000000000003E-3</v>
      </c>
      <c r="S257" s="141">
        <v>0</v>
      </c>
      <c r="T257" s="142">
        <f>S257*H257</f>
        <v>0</v>
      </c>
      <c r="AR257" s="143" t="s">
        <v>340</v>
      </c>
      <c r="AT257" s="143" t="s">
        <v>337</v>
      </c>
      <c r="AU257" s="143" t="s">
        <v>83</v>
      </c>
      <c r="AY257" s="16" t="s">
        <v>140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81</v>
      </c>
      <c r="BK257" s="144">
        <f>ROUND(I257*H257,2)</f>
        <v>0</v>
      </c>
      <c r="BL257" s="16" t="s">
        <v>282</v>
      </c>
      <c r="BM257" s="143" t="s">
        <v>649</v>
      </c>
    </row>
    <row r="258" spans="2:65" s="13" customFormat="1">
      <c r="B258" s="152"/>
      <c r="D258" s="146" t="s">
        <v>150</v>
      </c>
      <c r="E258" s="153" t="s">
        <v>1</v>
      </c>
      <c r="F258" s="154" t="s">
        <v>650</v>
      </c>
      <c r="H258" s="155">
        <v>1.76</v>
      </c>
      <c r="I258" s="156"/>
      <c r="L258" s="152"/>
      <c r="M258" s="157"/>
      <c r="T258" s="158"/>
      <c r="AT258" s="153" t="s">
        <v>150</v>
      </c>
      <c r="AU258" s="153" t="s">
        <v>83</v>
      </c>
      <c r="AV258" s="13" t="s">
        <v>83</v>
      </c>
      <c r="AW258" s="13" t="s">
        <v>30</v>
      </c>
      <c r="AX258" s="13" t="s">
        <v>81</v>
      </c>
      <c r="AY258" s="153" t="s">
        <v>140</v>
      </c>
    </row>
    <row r="259" spans="2:65" s="1" customFormat="1">
      <c r="B259" s="131"/>
      <c r="C259" s="166" t="s">
        <v>433</v>
      </c>
      <c r="D259" s="166" t="s">
        <v>337</v>
      </c>
      <c r="E259" s="167" t="s">
        <v>651</v>
      </c>
      <c r="F259" s="168" t="s">
        <v>652</v>
      </c>
      <c r="G259" s="169" t="s">
        <v>648</v>
      </c>
      <c r="H259" s="170">
        <v>1.76</v>
      </c>
      <c r="I259" s="171"/>
      <c r="J259" s="172">
        <f>ROUND(I259*H259,2)</f>
        <v>0</v>
      </c>
      <c r="K259" s="168" t="s">
        <v>147</v>
      </c>
      <c r="L259" s="173"/>
      <c r="M259" s="174" t="s">
        <v>1</v>
      </c>
      <c r="N259" s="175" t="s">
        <v>38</v>
      </c>
      <c r="P259" s="141">
        <f>O259*H259</f>
        <v>0</v>
      </c>
      <c r="Q259" s="141">
        <v>6.3E-3</v>
      </c>
      <c r="R259" s="141">
        <f>Q259*H259</f>
        <v>1.1088000000000001E-2</v>
      </c>
      <c r="S259" s="141">
        <v>0</v>
      </c>
      <c r="T259" s="142">
        <f>S259*H259</f>
        <v>0</v>
      </c>
      <c r="AR259" s="143" t="s">
        <v>340</v>
      </c>
      <c r="AT259" s="143" t="s">
        <v>337</v>
      </c>
      <c r="AU259" s="143" t="s">
        <v>83</v>
      </c>
      <c r="AY259" s="16" t="s">
        <v>140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81</v>
      </c>
      <c r="BK259" s="144">
        <f>ROUND(I259*H259,2)</f>
        <v>0</v>
      </c>
      <c r="BL259" s="16" t="s">
        <v>282</v>
      </c>
      <c r="BM259" s="143" t="s">
        <v>653</v>
      </c>
    </row>
    <row r="260" spans="2:65" s="13" customFormat="1">
      <c r="B260" s="152"/>
      <c r="D260" s="146" t="s">
        <v>150</v>
      </c>
      <c r="E260" s="153" t="s">
        <v>1</v>
      </c>
      <c r="F260" s="154" t="s">
        <v>650</v>
      </c>
      <c r="H260" s="155">
        <v>1.76</v>
      </c>
      <c r="I260" s="156"/>
      <c r="L260" s="152"/>
      <c r="M260" s="157"/>
      <c r="T260" s="158"/>
      <c r="AT260" s="153" t="s">
        <v>150</v>
      </c>
      <c r="AU260" s="153" t="s">
        <v>83</v>
      </c>
      <c r="AV260" s="13" t="s">
        <v>83</v>
      </c>
      <c r="AW260" s="13" t="s">
        <v>30</v>
      </c>
      <c r="AX260" s="13" t="s">
        <v>81</v>
      </c>
      <c r="AY260" s="153" t="s">
        <v>140</v>
      </c>
    </row>
    <row r="261" spans="2:65" s="1" customFormat="1" ht="33" customHeight="1">
      <c r="B261" s="131"/>
      <c r="C261" s="132" t="s">
        <v>438</v>
      </c>
      <c r="D261" s="132" t="s">
        <v>143</v>
      </c>
      <c r="E261" s="133" t="s">
        <v>654</v>
      </c>
      <c r="F261" s="134" t="s">
        <v>655</v>
      </c>
      <c r="G261" s="135" t="s">
        <v>222</v>
      </c>
      <c r="H261" s="136">
        <v>383.2</v>
      </c>
      <c r="I261" s="137"/>
      <c r="J261" s="138">
        <f>ROUND(I261*H261,2)</f>
        <v>0</v>
      </c>
      <c r="K261" s="134" t="s">
        <v>147</v>
      </c>
      <c r="L261" s="31"/>
      <c r="M261" s="139" t="s">
        <v>1</v>
      </c>
      <c r="N261" s="140" t="s">
        <v>38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282</v>
      </c>
      <c r="AT261" s="143" t="s">
        <v>143</v>
      </c>
      <c r="AU261" s="143" t="s">
        <v>83</v>
      </c>
      <c r="AY261" s="16" t="s">
        <v>140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81</v>
      </c>
      <c r="BK261" s="144">
        <f>ROUND(I261*H261,2)</f>
        <v>0</v>
      </c>
      <c r="BL261" s="16" t="s">
        <v>282</v>
      </c>
      <c r="BM261" s="143" t="s">
        <v>656</v>
      </c>
    </row>
    <row r="262" spans="2:65" s="12" customFormat="1">
      <c r="B262" s="145"/>
      <c r="D262" s="146" t="s">
        <v>150</v>
      </c>
      <c r="E262" s="147" t="s">
        <v>1</v>
      </c>
      <c r="F262" s="148" t="s">
        <v>657</v>
      </c>
      <c r="H262" s="147" t="s">
        <v>1</v>
      </c>
      <c r="I262" s="149"/>
      <c r="L262" s="145"/>
      <c r="M262" s="150"/>
      <c r="T262" s="151"/>
      <c r="AT262" s="147" t="s">
        <v>150</v>
      </c>
      <c r="AU262" s="147" t="s">
        <v>83</v>
      </c>
      <c r="AV262" s="12" t="s">
        <v>81</v>
      </c>
      <c r="AW262" s="12" t="s">
        <v>30</v>
      </c>
      <c r="AX262" s="12" t="s">
        <v>73</v>
      </c>
      <c r="AY262" s="147" t="s">
        <v>140</v>
      </c>
    </row>
    <row r="263" spans="2:65" s="13" customFormat="1">
      <c r="B263" s="152"/>
      <c r="D263" s="146" t="s">
        <v>150</v>
      </c>
      <c r="E263" s="153" t="s">
        <v>1</v>
      </c>
      <c r="F263" s="154" t="s">
        <v>645</v>
      </c>
      <c r="H263" s="155">
        <v>44</v>
      </c>
      <c r="I263" s="156"/>
      <c r="L263" s="152"/>
      <c r="M263" s="157"/>
      <c r="T263" s="158"/>
      <c r="AT263" s="153" t="s">
        <v>150</v>
      </c>
      <c r="AU263" s="153" t="s">
        <v>83</v>
      </c>
      <c r="AV263" s="13" t="s">
        <v>83</v>
      </c>
      <c r="AW263" s="13" t="s">
        <v>30</v>
      </c>
      <c r="AX263" s="13" t="s">
        <v>73</v>
      </c>
      <c r="AY263" s="153" t="s">
        <v>140</v>
      </c>
    </row>
    <row r="264" spans="2:65" s="12" customFormat="1">
      <c r="B264" s="145"/>
      <c r="D264" s="146" t="s">
        <v>150</v>
      </c>
      <c r="E264" s="147" t="s">
        <v>1</v>
      </c>
      <c r="F264" s="148" t="s">
        <v>658</v>
      </c>
      <c r="H264" s="147" t="s">
        <v>1</v>
      </c>
      <c r="I264" s="149"/>
      <c r="L264" s="145"/>
      <c r="M264" s="150"/>
      <c r="T264" s="151"/>
      <c r="AT264" s="147" t="s">
        <v>150</v>
      </c>
      <c r="AU264" s="147" t="s">
        <v>83</v>
      </c>
      <c r="AV264" s="12" t="s">
        <v>81</v>
      </c>
      <c r="AW264" s="12" t="s">
        <v>30</v>
      </c>
      <c r="AX264" s="12" t="s">
        <v>73</v>
      </c>
      <c r="AY264" s="147" t="s">
        <v>140</v>
      </c>
    </row>
    <row r="265" spans="2:65" s="13" customFormat="1">
      <c r="B265" s="152"/>
      <c r="D265" s="146" t="s">
        <v>150</v>
      </c>
      <c r="E265" s="153" t="s">
        <v>1</v>
      </c>
      <c r="F265" s="154" t="s">
        <v>659</v>
      </c>
      <c r="H265" s="155">
        <v>207.6</v>
      </c>
      <c r="I265" s="156"/>
      <c r="L265" s="152"/>
      <c r="M265" s="157"/>
      <c r="T265" s="158"/>
      <c r="AT265" s="153" t="s">
        <v>150</v>
      </c>
      <c r="AU265" s="153" t="s">
        <v>83</v>
      </c>
      <c r="AV265" s="13" t="s">
        <v>83</v>
      </c>
      <c r="AW265" s="13" t="s">
        <v>30</v>
      </c>
      <c r="AX265" s="13" t="s">
        <v>73</v>
      </c>
      <c r="AY265" s="153" t="s">
        <v>140</v>
      </c>
    </row>
    <row r="266" spans="2:65" s="12" customFormat="1">
      <c r="B266" s="145"/>
      <c r="D266" s="146" t="s">
        <v>150</v>
      </c>
      <c r="E266" s="147" t="s">
        <v>1</v>
      </c>
      <c r="F266" s="148" t="s">
        <v>660</v>
      </c>
      <c r="H266" s="147" t="s">
        <v>1</v>
      </c>
      <c r="I266" s="149"/>
      <c r="L266" s="145"/>
      <c r="M266" s="150"/>
      <c r="T266" s="151"/>
      <c r="AT266" s="147" t="s">
        <v>150</v>
      </c>
      <c r="AU266" s="147" t="s">
        <v>83</v>
      </c>
      <c r="AV266" s="12" t="s">
        <v>81</v>
      </c>
      <c r="AW266" s="12" t="s">
        <v>30</v>
      </c>
      <c r="AX266" s="12" t="s">
        <v>73</v>
      </c>
      <c r="AY266" s="147" t="s">
        <v>140</v>
      </c>
    </row>
    <row r="267" spans="2:65" s="13" customFormat="1">
      <c r="B267" s="152"/>
      <c r="D267" s="146" t="s">
        <v>150</v>
      </c>
      <c r="E267" s="153" t="s">
        <v>1</v>
      </c>
      <c r="F267" s="154" t="s">
        <v>661</v>
      </c>
      <c r="H267" s="155">
        <v>131.6</v>
      </c>
      <c r="I267" s="156"/>
      <c r="L267" s="152"/>
      <c r="M267" s="157"/>
      <c r="T267" s="158"/>
      <c r="AT267" s="153" t="s">
        <v>150</v>
      </c>
      <c r="AU267" s="153" t="s">
        <v>83</v>
      </c>
      <c r="AV267" s="13" t="s">
        <v>83</v>
      </c>
      <c r="AW267" s="13" t="s">
        <v>30</v>
      </c>
      <c r="AX267" s="13" t="s">
        <v>73</v>
      </c>
      <c r="AY267" s="153" t="s">
        <v>140</v>
      </c>
    </row>
    <row r="268" spans="2:65" s="14" customFormat="1">
      <c r="B268" s="159"/>
      <c r="D268" s="146" t="s">
        <v>150</v>
      </c>
      <c r="E268" s="160" t="s">
        <v>1</v>
      </c>
      <c r="F268" s="161" t="s">
        <v>159</v>
      </c>
      <c r="H268" s="162">
        <v>383.2</v>
      </c>
      <c r="I268" s="163"/>
      <c r="L268" s="159"/>
      <c r="M268" s="164"/>
      <c r="T268" s="165"/>
      <c r="AT268" s="160" t="s">
        <v>150</v>
      </c>
      <c r="AU268" s="160" t="s">
        <v>83</v>
      </c>
      <c r="AV268" s="14" t="s">
        <v>148</v>
      </c>
      <c r="AW268" s="14" t="s">
        <v>30</v>
      </c>
      <c r="AX268" s="14" t="s">
        <v>81</v>
      </c>
      <c r="AY268" s="160" t="s">
        <v>140</v>
      </c>
    </row>
    <row r="269" spans="2:65" s="1" customFormat="1" ht="16.5" customHeight="1">
      <c r="B269" s="131"/>
      <c r="C269" s="166" t="s">
        <v>442</v>
      </c>
      <c r="D269" s="166" t="s">
        <v>337</v>
      </c>
      <c r="E269" s="167" t="s">
        <v>662</v>
      </c>
      <c r="F269" s="168" t="s">
        <v>663</v>
      </c>
      <c r="G269" s="169" t="s">
        <v>246</v>
      </c>
      <c r="H269" s="170">
        <v>5.242</v>
      </c>
      <c r="I269" s="171"/>
      <c r="J269" s="172">
        <f>ROUND(I269*H269,2)</f>
        <v>0</v>
      </c>
      <c r="K269" s="168" t="s">
        <v>147</v>
      </c>
      <c r="L269" s="173"/>
      <c r="M269" s="174" t="s">
        <v>1</v>
      </c>
      <c r="N269" s="175" t="s">
        <v>38</v>
      </c>
      <c r="P269" s="141">
        <f>O269*H269</f>
        <v>0</v>
      </c>
      <c r="Q269" s="141">
        <v>0.44</v>
      </c>
      <c r="R269" s="141">
        <f>Q269*H269</f>
        <v>2.3064800000000001</v>
      </c>
      <c r="S269" s="141">
        <v>0</v>
      </c>
      <c r="T269" s="142">
        <f>S269*H269</f>
        <v>0</v>
      </c>
      <c r="AR269" s="143" t="s">
        <v>340</v>
      </c>
      <c r="AT269" s="143" t="s">
        <v>337</v>
      </c>
      <c r="AU269" s="143" t="s">
        <v>83</v>
      </c>
      <c r="AY269" s="16" t="s">
        <v>140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81</v>
      </c>
      <c r="BK269" s="144">
        <f>ROUND(I269*H269,2)</f>
        <v>0</v>
      </c>
      <c r="BL269" s="16" t="s">
        <v>282</v>
      </c>
      <c r="BM269" s="143" t="s">
        <v>664</v>
      </c>
    </row>
    <row r="270" spans="2:65" s="12" customFormat="1">
      <c r="B270" s="145"/>
      <c r="D270" s="146" t="s">
        <v>150</v>
      </c>
      <c r="E270" s="147" t="s">
        <v>1</v>
      </c>
      <c r="F270" s="148" t="s">
        <v>657</v>
      </c>
      <c r="H270" s="147" t="s">
        <v>1</v>
      </c>
      <c r="I270" s="149"/>
      <c r="L270" s="145"/>
      <c r="M270" s="150"/>
      <c r="T270" s="151"/>
      <c r="AT270" s="147" t="s">
        <v>150</v>
      </c>
      <c r="AU270" s="147" t="s">
        <v>83</v>
      </c>
      <c r="AV270" s="12" t="s">
        <v>81</v>
      </c>
      <c r="AW270" s="12" t="s">
        <v>30</v>
      </c>
      <c r="AX270" s="12" t="s">
        <v>73</v>
      </c>
      <c r="AY270" s="147" t="s">
        <v>140</v>
      </c>
    </row>
    <row r="271" spans="2:65" s="13" customFormat="1">
      <c r="B271" s="152"/>
      <c r="D271" s="146" t="s">
        <v>150</v>
      </c>
      <c r="E271" s="153" t="s">
        <v>1</v>
      </c>
      <c r="F271" s="154" t="s">
        <v>665</v>
      </c>
      <c r="H271" s="155">
        <v>0.63400000000000001</v>
      </c>
      <c r="I271" s="156"/>
      <c r="L271" s="152"/>
      <c r="M271" s="157"/>
      <c r="T271" s="158"/>
      <c r="AT271" s="153" t="s">
        <v>150</v>
      </c>
      <c r="AU271" s="153" t="s">
        <v>83</v>
      </c>
      <c r="AV271" s="13" t="s">
        <v>83</v>
      </c>
      <c r="AW271" s="13" t="s">
        <v>30</v>
      </c>
      <c r="AX271" s="13" t="s">
        <v>73</v>
      </c>
      <c r="AY271" s="153" t="s">
        <v>140</v>
      </c>
    </row>
    <row r="272" spans="2:65" s="12" customFormat="1">
      <c r="B272" s="145"/>
      <c r="D272" s="146" t="s">
        <v>150</v>
      </c>
      <c r="E272" s="147" t="s">
        <v>1</v>
      </c>
      <c r="F272" s="148" t="s">
        <v>658</v>
      </c>
      <c r="H272" s="147" t="s">
        <v>1</v>
      </c>
      <c r="I272" s="149"/>
      <c r="L272" s="145"/>
      <c r="M272" s="150"/>
      <c r="T272" s="151"/>
      <c r="AT272" s="147" t="s">
        <v>150</v>
      </c>
      <c r="AU272" s="147" t="s">
        <v>83</v>
      </c>
      <c r="AV272" s="12" t="s">
        <v>81</v>
      </c>
      <c r="AW272" s="12" t="s">
        <v>30</v>
      </c>
      <c r="AX272" s="12" t="s">
        <v>73</v>
      </c>
      <c r="AY272" s="147" t="s">
        <v>140</v>
      </c>
    </row>
    <row r="273" spans="2:65" s="13" customFormat="1">
      <c r="B273" s="152"/>
      <c r="D273" s="146" t="s">
        <v>150</v>
      </c>
      <c r="E273" s="153" t="s">
        <v>1</v>
      </c>
      <c r="F273" s="154" t="s">
        <v>666</v>
      </c>
      <c r="H273" s="155">
        <v>2.657</v>
      </c>
      <c r="I273" s="156"/>
      <c r="L273" s="152"/>
      <c r="M273" s="157"/>
      <c r="T273" s="158"/>
      <c r="AT273" s="153" t="s">
        <v>150</v>
      </c>
      <c r="AU273" s="153" t="s">
        <v>83</v>
      </c>
      <c r="AV273" s="13" t="s">
        <v>83</v>
      </c>
      <c r="AW273" s="13" t="s">
        <v>30</v>
      </c>
      <c r="AX273" s="13" t="s">
        <v>73</v>
      </c>
      <c r="AY273" s="153" t="s">
        <v>140</v>
      </c>
    </row>
    <row r="274" spans="2:65" s="12" customFormat="1">
      <c r="B274" s="145"/>
      <c r="D274" s="146" t="s">
        <v>150</v>
      </c>
      <c r="E274" s="147" t="s">
        <v>1</v>
      </c>
      <c r="F274" s="148" t="s">
        <v>660</v>
      </c>
      <c r="H274" s="147" t="s">
        <v>1</v>
      </c>
      <c r="I274" s="149"/>
      <c r="L274" s="145"/>
      <c r="M274" s="150"/>
      <c r="T274" s="151"/>
      <c r="AT274" s="147" t="s">
        <v>150</v>
      </c>
      <c r="AU274" s="147" t="s">
        <v>83</v>
      </c>
      <c r="AV274" s="12" t="s">
        <v>81</v>
      </c>
      <c r="AW274" s="12" t="s">
        <v>30</v>
      </c>
      <c r="AX274" s="12" t="s">
        <v>73</v>
      </c>
      <c r="AY274" s="147" t="s">
        <v>140</v>
      </c>
    </row>
    <row r="275" spans="2:65" s="13" customFormat="1">
      <c r="B275" s="152"/>
      <c r="D275" s="146" t="s">
        <v>150</v>
      </c>
      <c r="E275" s="153" t="s">
        <v>1</v>
      </c>
      <c r="F275" s="154" t="s">
        <v>667</v>
      </c>
      <c r="H275" s="155">
        <v>1.474</v>
      </c>
      <c r="I275" s="156"/>
      <c r="L275" s="152"/>
      <c r="M275" s="157"/>
      <c r="T275" s="158"/>
      <c r="AT275" s="153" t="s">
        <v>150</v>
      </c>
      <c r="AU275" s="153" t="s">
        <v>83</v>
      </c>
      <c r="AV275" s="13" t="s">
        <v>83</v>
      </c>
      <c r="AW275" s="13" t="s">
        <v>30</v>
      </c>
      <c r="AX275" s="13" t="s">
        <v>73</v>
      </c>
      <c r="AY275" s="153" t="s">
        <v>140</v>
      </c>
    </row>
    <row r="276" spans="2:65" s="14" customFormat="1">
      <c r="B276" s="159"/>
      <c r="D276" s="146" t="s">
        <v>150</v>
      </c>
      <c r="E276" s="160" t="s">
        <v>1</v>
      </c>
      <c r="F276" s="161" t="s">
        <v>159</v>
      </c>
      <c r="H276" s="162">
        <v>4.7649999999999997</v>
      </c>
      <c r="I276" s="163"/>
      <c r="L276" s="159"/>
      <c r="M276" s="164"/>
      <c r="T276" s="165"/>
      <c r="AT276" s="160" t="s">
        <v>150</v>
      </c>
      <c r="AU276" s="160" t="s">
        <v>83</v>
      </c>
      <c r="AV276" s="14" t="s">
        <v>148</v>
      </c>
      <c r="AW276" s="14" t="s">
        <v>30</v>
      </c>
      <c r="AX276" s="14" t="s">
        <v>73</v>
      </c>
      <c r="AY276" s="160" t="s">
        <v>140</v>
      </c>
    </row>
    <row r="277" spans="2:65" s="13" customFormat="1">
      <c r="B277" s="152"/>
      <c r="D277" s="146" t="s">
        <v>150</v>
      </c>
      <c r="E277" s="153" t="s">
        <v>1</v>
      </c>
      <c r="F277" s="154" t="s">
        <v>668</v>
      </c>
      <c r="H277" s="155">
        <v>5.242</v>
      </c>
      <c r="I277" s="156"/>
      <c r="L277" s="152"/>
      <c r="M277" s="157"/>
      <c r="T277" s="158"/>
      <c r="AT277" s="153" t="s">
        <v>150</v>
      </c>
      <c r="AU277" s="153" t="s">
        <v>83</v>
      </c>
      <c r="AV277" s="13" t="s">
        <v>83</v>
      </c>
      <c r="AW277" s="13" t="s">
        <v>30</v>
      </c>
      <c r="AX277" s="13" t="s">
        <v>81</v>
      </c>
      <c r="AY277" s="153" t="s">
        <v>140</v>
      </c>
    </row>
    <row r="278" spans="2:65" s="1" customFormat="1" ht="24.2" customHeight="1">
      <c r="B278" s="131"/>
      <c r="C278" s="132" t="s">
        <v>446</v>
      </c>
      <c r="D278" s="132" t="s">
        <v>143</v>
      </c>
      <c r="E278" s="133" t="s">
        <v>669</v>
      </c>
      <c r="F278" s="134" t="s">
        <v>670</v>
      </c>
      <c r="G278" s="135" t="s">
        <v>246</v>
      </c>
      <c r="H278" s="136">
        <v>5.242</v>
      </c>
      <c r="I278" s="137"/>
      <c r="J278" s="138">
        <f>ROUND(I278*H278,2)</f>
        <v>0</v>
      </c>
      <c r="K278" s="134" t="s">
        <v>147</v>
      </c>
      <c r="L278" s="31"/>
      <c r="M278" s="139" t="s">
        <v>1</v>
      </c>
      <c r="N278" s="140" t="s">
        <v>38</v>
      </c>
      <c r="P278" s="141">
        <f>O278*H278</f>
        <v>0</v>
      </c>
      <c r="Q278" s="141">
        <v>2.3300000000000001E-2</v>
      </c>
      <c r="R278" s="141">
        <f>Q278*H278</f>
        <v>0.1221386</v>
      </c>
      <c r="S278" s="141">
        <v>0</v>
      </c>
      <c r="T278" s="142">
        <f>S278*H278</f>
        <v>0</v>
      </c>
      <c r="AR278" s="143" t="s">
        <v>282</v>
      </c>
      <c r="AT278" s="143" t="s">
        <v>143</v>
      </c>
      <c r="AU278" s="143" t="s">
        <v>83</v>
      </c>
      <c r="AY278" s="16" t="s">
        <v>140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81</v>
      </c>
      <c r="BK278" s="144">
        <f>ROUND(I278*H278,2)</f>
        <v>0</v>
      </c>
      <c r="BL278" s="16" t="s">
        <v>282</v>
      </c>
      <c r="BM278" s="143" t="s">
        <v>671</v>
      </c>
    </row>
    <row r="279" spans="2:65" s="1" customFormat="1" ht="33" customHeight="1">
      <c r="B279" s="131"/>
      <c r="C279" s="132" t="s">
        <v>453</v>
      </c>
      <c r="D279" s="132" t="s">
        <v>143</v>
      </c>
      <c r="E279" s="133" t="s">
        <v>672</v>
      </c>
      <c r="F279" s="134" t="s">
        <v>673</v>
      </c>
      <c r="G279" s="135" t="s">
        <v>146</v>
      </c>
      <c r="H279" s="136">
        <v>99.5</v>
      </c>
      <c r="I279" s="137"/>
      <c r="J279" s="138">
        <f>ROUND(I279*H279,2)</f>
        <v>0</v>
      </c>
      <c r="K279" s="134" t="s">
        <v>147</v>
      </c>
      <c r="L279" s="31"/>
      <c r="M279" s="139" t="s">
        <v>1</v>
      </c>
      <c r="N279" s="140" t="s">
        <v>38</v>
      </c>
      <c r="P279" s="141">
        <f>O279*H279</f>
        <v>0</v>
      </c>
      <c r="Q279" s="141">
        <v>2.1000000000000001E-4</v>
      </c>
      <c r="R279" s="141">
        <f>Q279*H279</f>
        <v>2.0895E-2</v>
      </c>
      <c r="S279" s="141">
        <v>0</v>
      </c>
      <c r="T279" s="142">
        <f>S279*H279</f>
        <v>0</v>
      </c>
      <c r="AR279" s="143" t="s">
        <v>282</v>
      </c>
      <c r="AT279" s="143" t="s">
        <v>143</v>
      </c>
      <c r="AU279" s="143" t="s">
        <v>83</v>
      </c>
      <c r="AY279" s="16" t="s">
        <v>140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81</v>
      </c>
      <c r="BK279" s="144">
        <f>ROUND(I279*H279,2)</f>
        <v>0</v>
      </c>
      <c r="BL279" s="16" t="s">
        <v>282</v>
      </c>
      <c r="BM279" s="143" t="s">
        <v>674</v>
      </c>
    </row>
    <row r="280" spans="2:65" s="12" customFormat="1">
      <c r="B280" s="145"/>
      <c r="D280" s="146" t="s">
        <v>150</v>
      </c>
      <c r="E280" s="147" t="s">
        <v>1</v>
      </c>
      <c r="F280" s="148" t="s">
        <v>525</v>
      </c>
      <c r="H280" s="147" t="s">
        <v>1</v>
      </c>
      <c r="I280" s="149"/>
      <c r="L280" s="145"/>
      <c r="M280" s="150"/>
      <c r="T280" s="151"/>
      <c r="AT280" s="147" t="s">
        <v>150</v>
      </c>
      <c r="AU280" s="147" t="s">
        <v>83</v>
      </c>
      <c r="AV280" s="12" t="s">
        <v>81</v>
      </c>
      <c r="AW280" s="12" t="s">
        <v>30</v>
      </c>
      <c r="AX280" s="12" t="s">
        <v>73</v>
      </c>
      <c r="AY280" s="147" t="s">
        <v>140</v>
      </c>
    </row>
    <row r="281" spans="2:65" s="13" customFormat="1">
      <c r="B281" s="152"/>
      <c r="D281" s="146" t="s">
        <v>150</v>
      </c>
      <c r="E281" s="153" t="s">
        <v>1</v>
      </c>
      <c r="F281" s="154" t="s">
        <v>675</v>
      </c>
      <c r="H281" s="155">
        <v>99.5</v>
      </c>
      <c r="I281" s="156"/>
      <c r="L281" s="152"/>
      <c r="M281" s="157"/>
      <c r="T281" s="158"/>
      <c r="AT281" s="153" t="s">
        <v>150</v>
      </c>
      <c r="AU281" s="153" t="s">
        <v>83</v>
      </c>
      <c r="AV281" s="13" t="s">
        <v>83</v>
      </c>
      <c r="AW281" s="13" t="s">
        <v>30</v>
      </c>
      <c r="AX281" s="13" t="s">
        <v>81</v>
      </c>
      <c r="AY281" s="153" t="s">
        <v>140</v>
      </c>
    </row>
    <row r="282" spans="2:65" s="1" customFormat="1" ht="16.5" customHeight="1">
      <c r="B282" s="131"/>
      <c r="C282" s="166" t="s">
        <v>460</v>
      </c>
      <c r="D282" s="166" t="s">
        <v>337</v>
      </c>
      <c r="E282" s="167" t="s">
        <v>676</v>
      </c>
      <c r="F282" s="168" t="s">
        <v>677</v>
      </c>
      <c r="G282" s="169" t="s">
        <v>146</v>
      </c>
      <c r="H282" s="170">
        <v>114.425</v>
      </c>
      <c r="I282" s="171"/>
      <c r="J282" s="172">
        <f>ROUND(I282*H282,2)</f>
        <v>0</v>
      </c>
      <c r="K282" s="168" t="s">
        <v>147</v>
      </c>
      <c r="L282" s="173"/>
      <c r="M282" s="174" t="s">
        <v>1</v>
      </c>
      <c r="N282" s="175" t="s">
        <v>38</v>
      </c>
      <c r="P282" s="141">
        <f>O282*H282</f>
        <v>0</v>
      </c>
      <c r="Q282" s="141">
        <v>1.89E-2</v>
      </c>
      <c r="R282" s="141">
        <f>Q282*H282</f>
        <v>2.1626325</v>
      </c>
      <c r="S282" s="141">
        <v>0</v>
      </c>
      <c r="T282" s="142">
        <f>S282*H282</f>
        <v>0</v>
      </c>
      <c r="AR282" s="143" t="s">
        <v>340</v>
      </c>
      <c r="AT282" s="143" t="s">
        <v>337</v>
      </c>
      <c r="AU282" s="143" t="s">
        <v>83</v>
      </c>
      <c r="AY282" s="16" t="s">
        <v>140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81</v>
      </c>
      <c r="BK282" s="144">
        <f>ROUND(I282*H282,2)</f>
        <v>0</v>
      </c>
      <c r="BL282" s="16" t="s">
        <v>282</v>
      </c>
      <c r="BM282" s="143" t="s">
        <v>678</v>
      </c>
    </row>
    <row r="283" spans="2:65" s="13" customFormat="1">
      <c r="B283" s="152"/>
      <c r="D283" s="146" t="s">
        <v>150</v>
      </c>
      <c r="E283" s="153" t="s">
        <v>1</v>
      </c>
      <c r="F283" s="154" t="s">
        <v>679</v>
      </c>
      <c r="H283" s="155">
        <v>114.425</v>
      </c>
      <c r="I283" s="156"/>
      <c r="L283" s="152"/>
      <c r="M283" s="157"/>
      <c r="T283" s="158"/>
      <c r="AT283" s="153" t="s">
        <v>150</v>
      </c>
      <c r="AU283" s="153" t="s">
        <v>83</v>
      </c>
      <c r="AV283" s="13" t="s">
        <v>83</v>
      </c>
      <c r="AW283" s="13" t="s">
        <v>30</v>
      </c>
      <c r="AX283" s="13" t="s">
        <v>81</v>
      </c>
      <c r="AY283" s="153" t="s">
        <v>140</v>
      </c>
    </row>
    <row r="284" spans="2:65" s="1" customFormat="1" ht="24.2" customHeight="1">
      <c r="B284" s="131"/>
      <c r="C284" s="132" t="s">
        <v>466</v>
      </c>
      <c r="D284" s="132" t="s">
        <v>143</v>
      </c>
      <c r="E284" s="133" t="s">
        <v>680</v>
      </c>
      <c r="F284" s="134" t="s">
        <v>681</v>
      </c>
      <c r="G284" s="135" t="s">
        <v>146</v>
      </c>
      <c r="H284" s="136">
        <v>99.5</v>
      </c>
      <c r="I284" s="137"/>
      <c r="J284" s="138">
        <f>ROUND(I284*H284,2)</f>
        <v>0</v>
      </c>
      <c r="K284" s="134" t="s">
        <v>147</v>
      </c>
      <c r="L284" s="31"/>
      <c r="M284" s="139" t="s">
        <v>1</v>
      </c>
      <c r="N284" s="140" t="s">
        <v>38</v>
      </c>
      <c r="P284" s="141">
        <f>O284*H284</f>
        <v>0</v>
      </c>
      <c r="Q284" s="141">
        <v>1.8000000000000001E-4</v>
      </c>
      <c r="R284" s="141">
        <f>Q284*H284</f>
        <v>1.7910000000000002E-2</v>
      </c>
      <c r="S284" s="141">
        <v>0</v>
      </c>
      <c r="T284" s="142">
        <f>S284*H284</f>
        <v>0</v>
      </c>
      <c r="AR284" s="143" t="s">
        <v>282</v>
      </c>
      <c r="AT284" s="143" t="s">
        <v>143</v>
      </c>
      <c r="AU284" s="143" t="s">
        <v>83</v>
      </c>
      <c r="AY284" s="16" t="s">
        <v>140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81</v>
      </c>
      <c r="BK284" s="144">
        <f>ROUND(I284*H284,2)</f>
        <v>0</v>
      </c>
      <c r="BL284" s="16" t="s">
        <v>282</v>
      </c>
      <c r="BM284" s="143" t="s">
        <v>682</v>
      </c>
    </row>
    <row r="285" spans="2:65" s="12" customFormat="1">
      <c r="B285" s="145"/>
      <c r="D285" s="146" t="s">
        <v>150</v>
      </c>
      <c r="E285" s="147" t="s">
        <v>1</v>
      </c>
      <c r="F285" s="148" t="s">
        <v>683</v>
      </c>
      <c r="H285" s="147" t="s">
        <v>1</v>
      </c>
      <c r="I285" s="149"/>
      <c r="L285" s="145"/>
      <c r="M285" s="150"/>
      <c r="T285" s="151"/>
      <c r="AT285" s="147" t="s">
        <v>150</v>
      </c>
      <c r="AU285" s="147" t="s">
        <v>83</v>
      </c>
      <c r="AV285" s="12" t="s">
        <v>81</v>
      </c>
      <c r="AW285" s="12" t="s">
        <v>30</v>
      </c>
      <c r="AX285" s="12" t="s">
        <v>73</v>
      </c>
      <c r="AY285" s="147" t="s">
        <v>140</v>
      </c>
    </row>
    <row r="286" spans="2:65" s="13" customFormat="1">
      <c r="B286" s="152"/>
      <c r="D286" s="146" t="s">
        <v>150</v>
      </c>
      <c r="E286" s="153" t="s">
        <v>1</v>
      </c>
      <c r="F286" s="154" t="s">
        <v>684</v>
      </c>
      <c r="H286" s="155">
        <v>99.5</v>
      </c>
      <c r="I286" s="156"/>
      <c r="L286" s="152"/>
      <c r="M286" s="157"/>
      <c r="T286" s="158"/>
      <c r="AT286" s="153" t="s">
        <v>150</v>
      </c>
      <c r="AU286" s="153" t="s">
        <v>83</v>
      </c>
      <c r="AV286" s="13" t="s">
        <v>83</v>
      </c>
      <c r="AW286" s="13" t="s">
        <v>30</v>
      </c>
      <c r="AX286" s="13" t="s">
        <v>81</v>
      </c>
      <c r="AY286" s="153" t="s">
        <v>140</v>
      </c>
    </row>
    <row r="287" spans="2:65" s="1" customFormat="1" ht="24.2" customHeight="1">
      <c r="B287" s="131"/>
      <c r="C287" s="132" t="s">
        <v>472</v>
      </c>
      <c r="D287" s="132" t="s">
        <v>143</v>
      </c>
      <c r="E287" s="133" t="s">
        <v>685</v>
      </c>
      <c r="F287" s="134" t="s">
        <v>686</v>
      </c>
      <c r="G287" s="135" t="s">
        <v>300</v>
      </c>
      <c r="H287" s="136">
        <v>5.0839999999999996</v>
      </c>
      <c r="I287" s="137"/>
      <c r="J287" s="138">
        <f>ROUND(I287*H287,2)</f>
        <v>0</v>
      </c>
      <c r="K287" s="134" t="s">
        <v>147</v>
      </c>
      <c r="L287" s="31"/>
      <c r="M287" s="139" t="s">
        <v>1</v>
      </c>
      <c r="N287" s="140" t="s">
        <v>38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282</v>
      </c>
      <c r="AT287" s="143" t="s">
        <v>143</v>
      </c>
      <c r="AU287" s="143" t="s">
        <v>83</v>
      </c>
      <c r="AY287" s="16" t="s">
        <v>140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81</v>
      </c>
      <c r="BK287" s="144">
        <f>ROUND(I287*H287,2)</f>
        <v>0</v>
      </c>
      <c r="BL287" s="16" t="s">
        <v>282</v>
      </c>
      <c r="BM287" s="143" t="s">
        <v>687</v>
      </c>
    </row>
    <row r="288" spans="2:65" s="11" customFormat="1" ht="22.9" customHeight="1">
      <c r="B288" s="119"/>
      <c r="D288" s="120" t="s">
        <v>72</v>
      </c>
      <c r="E288" s="129" t="s">
        <v>688</v>
      </c>
      <c r="F288" s="129" t="s">
        <v>689</v>
      </c>
      <c r="I288" s="122"/>
      <c r="J288" s="130">
        <f>BK288</f>
        <v>0</v>
      </c>
      <c r="L288" s="119"/>
      <c r="M288" s="124"/>
      <c r="P288" s="125">
        <f>SUM(P289:P299)</f>
        <v>0</v>
      </c>
      <c r="R288" s="125">
        <f>SUM(R289:R299)</f>
        <v>5.6650800000000001E-2</v>
      </c>
      <c r="T288" s="126">
        <f>SUM(T289:T299)</f>
        <v>0</v>
      </c>
      <c r="AR288" s="120" t="s">
        <v>83</v>
      </c>
      <c r="AT288" s="127" t="s">
        <v>72</v>
      </c>
      <c r="AU288" s="127" t="s">
        <v>81</v>
      </c>
      <c r="AY288" s="120" t="s">
        <v>140</v>
      </c>
      <c r="BK288" s="128">
        <f>SUM(BK289:BK299)</f>
        <v>0</v>
      </c>
    </row>
    <row r="289" spans="2:65" s="1" customFormat="1" ht="24.2" customHeight="1">
      <c r="B289" s="131"/>
      <c r="C289" s="132" t="s">
        <v>479</v>
      </c>
      <c r="D289" s="132" t="s">
        <v>143</v>
      </c>
      <c r="E289" s="133" t="s">
        <v>690</v>
      </c>
      <c r="F289" s="134" t="s">
        <v>691</v>
      </c>
      <c r="G289" s="135" t="s">
        <v>146</v>
      </c>
      <c r="H289" s="136">
        <v>377.67200000000003</v>
      </c>
      <c r="I289" s="137"/>
      <c r="J289" s="138">
        <f>ROUND(I289*H289,2)</f>
        <v>0</v>
      </c>
      <c r="K289" s="134" t="s">
        <v>147</v>
      </c>
      <c r="L289" s="31"/>
      <c r="M289" s="139" t="s">
        <v>1</v>
      </c>
      <c r="N289" s="140" t="s">
        <v>38</v>
      </c>
      <c r="P289" s="141">
        <f>O289*H289</f>
        <v>0</v>
      </c>
      <c r="Q289" s="141">
        <v>1.4999999999999999E-4</v>
      </c>
      <c r="R289" s="141">
        <f>Q289*H289</f>
        <v>5.6650800000000001E-2</v>
      </c>
      <c r="S289" s="141">
        <v>0</v>
      </c>
      <c r="T289" s="142">
        <f>S289*H289</f>
        <v>0</v>
      </c>
      <c r="AR289" s="143" t="s">
        <v>282</v>
      </c>
      <c r="AT289" s="143" t="s">
        <v>143</v>
      </c>
      <c r="AU289" s="143" t="s">
        <v>83</v>
      </c>
      <c r="AY289" s="16" t="s">
        <v>140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81</v>
      </c>
      <c r="BK289" s="144">
        <f>ROUND(I289*H289,2)</f>
        <v>0</v>
      </c>
      <c r="BL289" s="16" t="s">
        <v>282</v>
      </c>
      <c r="BM289" s="143" t="s">
        <v>692</v>
      </c>
    </row>
    <row r="290" spans="2:65" s="12" customFormat="1">
      <c r="B290" s="145"/>
      <c r="D290" s="146" t="s">
        <v>150</v>
      </c>
      <c r="E290" s="147" t="s">
        <v>1</v>
      </c>
      <c r="F290" s="148" t="s">
        <v>693</v>
      </c>
      <c r="H290" s="147" t="s">
        <v>1</v>
      </c>
      <c r="I290" s="149"/>
      <c r="L290" s="145"/>
      <c r="M290" s="150"/>
      <c r="T290" s="151"/>
      <c r="AT290" s="147" t="s">
        <v>150</v>
      </c>
      <c r="AU290" s="147" t="s">
        <v>83</v>
      </c>
      <c r="AV290" s="12" t="s">
        <v>81</v>
      </c>
      <c r="AW290" s="12" t="s">
        <v>30</v>
      </c>
      <c r="AX290" s="12" t="s">
        <v>73</v>
      </c>
      <c r="AY290" s="147" t="s">
        <v>140</v>
      </c>
    </row>
    <row r="291" spans="2:65" s="12" customFormat="1">
      <c r="B291" s="145"/>
      <c r="D291" s="146" t="s">
        <v>150</v>
      </c>
      <c r="E291" s="147" t="s">
        <v>1</v>
      </c>
      <c r="F291" s="148" t="s">
        <v>657</v>
      </c>
      <c r="H291" s="147" t="s">
        <v>1</v>
      </c>
      <c r="I291" s="149"/>
      <c r="L291" s="145"/>
      <c r="M291" s="150"/>
      <c r="T291" s="151"/>
      <c r="AT291" s="147" t="s">
        <v>150</v>
      </c>
      <c r="AU291" s="147" t="s">
        <v>83</v>
      </c>
      <c r="AV291" s="12" t="s">
        <v>81</v>
      </c>
      <c r="AW291" s="12" t="s">
        <v>30</v>
      </c>
      <c r="AX291" s="12" t="s">
        <v>73</v>
      </c>
      <c r="AY291" s="147" t="s">
        <v>140</v>
      </c>
    </row>
    <row r="292" spans="2:65" s="13" customFormat="1">
      <c r="B292" s="152"/>
      <c r="D292" s="146" t="s">
        <v>150</v>
      </c>
      <c r="E292" s="153" t="s">
        <v>1</v>
      </c>
      <c r="F292" s="154" t="s">
        <v>694</v>
      </c>
      <c r="H292" s="155">
        <v>21.12</v>
      </c>
      <c r="I292" s="156"/>
      <c r="L292" s="152"/>
      <c r="M292" s="157"/>
      <c r="T292" s="158"/>
      <c r="AT292" s="153" t="s">
        <v>150</v>
      </c>
      <c r="AU292" s="153" t="s">
        <v>83</v>
      </c>
      <c r="AV292" s="13" t="s">
        <v>83</v>
      </c>
      <c r="AW292" s="13" t="s">
        <v>30</v>
      </c>
      <c r="AX292" s="13" t="s">
        <v>73</v>
      </c>
      <c r="AY292" s="153" t="s">
        <v>140</v>
      </c>
    </row>
    <row r="293" spans="2:65" s="12" customFormat="1">
      <c r="B293" s="145"/>
      <c r="D293" s="146" t="s">
        <v>150</v>
      </c>
      <c r="E293" s="147" t="s">
        <v>1</v>
      </c>
      <c r="F293" s="148" t="s">
        <v>658</v>
      </c>
      <c r="H293" s="147" t="s">
        <v>1</v>
      </c>
      <c r="I293" s="149"/>
      <c r="L293" s="145"/>
      <c r="M293" s="150"/>
      <c r="T293" s="151"/>
      <c r="AT293" s="147" t="s">
        <v>150</v>
      </c>
      <c r="AU293" s="147" t="s">
        <v>83</v>
      </c>
      <c r="AV293" s="12" t="s">
        <v>81</v>
      </c>
      <c r="AW293" s="12" t="s">
        <v>30</v>
      </c>
      <c r="AX293" s="12" t="s">
        <v>73</v>
      </c>
      <c r="AY293" s="147" t="s">
        <v>140</v>
      </c>
    </row>
    <row r="294" spans="2:65" s="13" customFormat="1">
      <c r="B294" s="152"/>
      <c r="D294" s="146" t="s">
        <v>150</v>
      </c>
      <c r="E294" s="153" t="s">
        <v>1</v>
      </c>
      <c r="F294" s="154" t="s">
        <v>695</v>
      </c>
      <c r="H294" s="155">
        <v>99.647999999999996</v>
      </c>
      <c r="I294" s="156"/>
      <c r="L294" s="152"/>
      <c r="M294" s="157"/>
      <c r="T294" s="158"/>
      <c r="AT294" s="153" t="s">
        <v>150</v>
      </c>
      <c r="AU294" s="153" t="s">
        <v>83</v>
      </c>
      <c r="AV294" s="13" t="s">
        <v>83</v>
      </c>
      <c r="AW294" s="13" t="s">
        <v>30</v>
      </c>
      <c r="AX294" s="13" t="s">
        <v>73</v>
      </c>
      <c r="AY294" s="153" t="s">
        <v>140</v>
      </c>
    </row>
    <row r="295" spans="2:65" s="12" customFormat="1">
      <c r="B295" s="145"/>
      <c r="D295" s="146" t="s">
        <v>150</v>
      </c>
      <c r="E295" s="147" t="s">
        <v>1</v>
      </c>
      <c r="F295" s="148" t="s">
        <v>660</v>
      </c>
      <c r="H295" s="147" t="s">
        <v>1</v>
      </c>
      <c r="I295" s="149"/>
      <c r="L295" s="145"/>
      <c r="M295" s="150"/>
      <c r="T295" s="151"/>
      <c r="AT295" s="147" t="s">
        <v>150</v>
      </c>
      <c r="AU295" s="147" t="s">
        <v>83</v>
      </c>
      <c r="AV295" s="12" t="s">
        <v>81</v>
      </c>
      <c r="AW295" s="12" t="s">
        <v>30</v>
      </c>
      <c r="AX295" s="12" t="s">
        <v>73</v>
      </c>
      <c r="AY295" s="147" t="s">
        <v>140</v>
      </c>
    </row>
    <row r="296" spans="2:65" s="13" customFormat="1">
      <c r="B296" s="152"/>
      <c r="D296" s="146" t="s">
        <v>150</v>
      </c>
      <c r="E296" s="153" t="s">
        <v>1</v>
      </c>
      <c r="F296" s="154" t="s">
        <v>696</v>
      </c>
      <c r="H296" s="155">
        <v>57.904000000000003</v>
      </c>
      <c r="I296" s="156"/>
      <c r="L296" s="152"/>
      <c r="M296" s="157"/>
      <c r="T296" s="158"/>
      <c r="AT296" s="153" t="s">
        <v>150</v>
      </c>
      <c r="AU296" s="153" t="s">
        <v>83</v>
      </c>
      <c r="AV296" s="13" t="s">
        <v>83</v>
      </c>
      <c r="AW296" s="13" t="s">
        <v>30</v>
      </c>
      <c r="AX296" s="13" t="s">
        <v>73</v>
      </c>
      <c r="AY296" s="153" t="s">
        <v>140</v>
      </c>
    </row>
    <row r="297" spans="2:65" s="12" customFormat="1">
      <c r="B297" s="145"/>
      <c r="D297" s="146" t="s">
        <v>150</v>
      </c>
      <c r="E297" s="147" t="s">
        <v>1</v>
      </c>
      <c r="F297" s="148" t="s">
        <v>697</v>
      </c>
      <c r="H297" s="147" t="s">
        <v>1</v>
      </c>
      <c r="I297" s="149"/>
      <c r="L297" s="145"/>
      <c r="M297" s="150"/>
      <c r="T297" s="151"/>
      <c r="AT297" s="147" t="s">
        <v>150</v>
      </c>
      <c r="AU297" s="147" t="s">
        <v>83</v>
      </c>
      <c r="AV297" s="12" t="s">
        <v>81</v>
      </c>
      <c r="AW297" s="12" t="s">
        <v>30</v>
      </c>
      <c r="AX297" s="12" t="s">
        <v>73</v>
      </c>
      <c r="AY297" s="147" t="s">
        <v>140</v>
      </c>
    </row>
    <row r="298" spans="2:65" s="13" customFormat="1">
      <c r="B298" s="152"/>
      <c r="D298" s="146" t="s">
        <v>150</v>
      </c>
      <c r="E298" s="153" t="s">
        <v>1</v>
      </c>
      <c r="F298" s="154" t="s">
        <v>698</v>
      </c>
      <c r="H298" s="155">
        <v>199</v>
      </c>
      <c r="I298" s="156"/>
      <c r="L298" s="152"/>
      <c r="M298" s="157"/>
      <c r="T298" s="158"/>
      <c r="AT298" s="153" t="s">
        <v>150</v>
      </c>
      <c r="AU298" s="153" t="s">
        <v>83</v>
      </c>
      <c r="AV298" s="13" t="s">
        <v>83</v>
      </c>
      <c r="AW298" s="13" t="s">
        <v>30</v>
      </c>
      <c r="AX298" s="13" t="s">
        <v>73</v>
      </c>
      <c r="AY298" s="153" t="s">
        <v>140</v>
      </c>
    </row>
    <row r="299" spans="2:65" s="14" customFormat="1">
      <c r="B299" s="159"/>
      <c r="D299" s="146" t="s">
        <v>150</v>
      </c>
      <c r="E299" s="160" t="s">
        <v>1</v>
      </c>
      <c r="F299" s="161" t="s">
        <v>159</v>
      </c>
      <c r="H299" s="162">
        <v>377.67200000000003</v>
      </c>
      <c r="I299" s="163"/>
      <c r="L299" s="159"/>
      <c r="M299" s="164"/>
      <c r="T299" s="165"/>
      <c r="AT299" s="160" t="s">
        <v>150</v>
      </c>
      <c r="AU299" s="160" t="s">
        <v>83</v>
      </c>
      <c r="AV299" s="14" t="s">
        <v>148</v>
      </c>
      <c r="AW299" s="14" t="s">
        <v>30</v>
      </c>
      <c r="AX299" s="14" t="s">
        <v>81</v>
      </c>
      <c r="AY299" s="160" t="s">
        <v>140</v>
      </c>
    </row>
    <row r="300" spans="2:65" s="11" customFormat="1" ht="25.9" customHeight="1">
      <c r="B300" s="119"/>
      <c r="D300" s="120" t="s">
        <v>72</v>
      </c>
      <c r="E300" s="121" t="s">
        <v>431</v>
      </c>
      <c r="F300" s="121" t="s">
        <v>432</v>
      </c>
      <c r="I300" s="122"/>
      <c r="J300" s="123">
        <f>BK300</f>
        <v>0</v>
      </c>
      <c r="L300" s="119"/>
      <c r="M300" s="124"/>
      <c r="P300" s="125">
        <f>P301</f>
        <v>0</v>
      </c>
      <c r="R300" s="125">
        <f>R301</f>
        <v>0</v>
      </c>
      <c r="T300" s="126">
        <f>T301</f>
        <v>0</v>
      </c>
      <c r="AR300" s="120" t="s">
        <v>208</v>
      </c>
      <c r="AT300" s="127" t="s">
        <v>72</v>
      </c>
      <c r="AU300" s="127" t="s">
        <v>73</v>
      </c>
      <c r="AY300" s="120" t="s">
        <v>140</v>
      </c>
      <c r="BK300" s="128">
        <f>BK301</f>
        <v>0</v>
      </c>
    </row>
    <row r="301" spans="2:65" s="11" customFormat="1" ht="22.9" customHeight="1">
      <c r="B301" s="119"/>
      <c r="D301" s="120" t="s">
        <v>72</v>
      </c>
      <c r="E301" s="129" t="s">
        <v>470</v>
      </c>
      <c r="F301" s="129" t="s">
        <v>471</v>
      </c>
      <c r="I301" s="122"/>
      <c r="J301" s="130">
        <f>BK301</f>
        <v>0</v>
      </c>
      <c r="L301" s="119"/>
      <c r="M301" s="124"/>
      <c r="P301" s="125">
        <f>SUM(P302:P346)</f>
        <v>0</v>
      </c>
      <c r="R301" s="125">
        <f>SUM(R302:R346)</f>
        <v>0</v>
      </c>
      <c r="T301" s="126">
        <f>SUM(T302:T346)</f>
        <v>0</v>
      </c>
      <c r="AR301" s="120" t="s">
        <v>208</v>
      </c>
      <c r="AT301" s="127" t="s">
        <v>72</v>
      </c>
      <c r="AU301" s="127" t="s">
        <v>81</v>
      </c>
      <c r="AY301" s="120" t="s">
        <v>140</v>
      </c>
      <c r="BK301" s="128">
        <f>SUM(BK302:BK346)</f>
        <v>0</v>
      </c>
    </row>
    <row r="302" spans="2:65" s="1" customFormat="1" ht="16.5" customHeight="1">
      <c r="B302" s="131"/>
      <c r="C302" s="132" t="s">
        <v>484</v>
      </c>
      <c r="D302" s="132" t="s">
        <v>143</v>
      </c>
      <c r="E302" s="133" t="s">
        <v>454</v>
      </c>
      <c r="F302" s="134" t="s">
        <v>455</v>
      </c>
      <c r="G302" s="135" t="s">
        <v>354</v>
      </c>
      <c r="H302" s="176"/>
      <c r="I302" s="137"/>
      <c r="J302" s="138">
        <f>ROUND(I302*H302,2)</f>
        <v>0</v>
      </c>
      <c r="K302" s="134" t="s">
        <v>147</v>
      </c>
      <c r="L302" s="31"/>
      <c r="M302" s="139" t="s">
        <v>1</v>
      </c>
      <c r="N302" s="140" t="s">
        <v>38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148</v>
      </c>
      <c r="AT302" s="143" t="s">
        <v>143</v>
      </c>
      <c r="AU302" s="143" t="s">
        <v>83</v>
      </c>
      <c r="AY302" s="16" t="s">
        <v>140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81</v>
      </c>
      <c r="BK302" s="144">
        <f>ROUND(I302*H302,2)</f>
        <v>0</v>
      </c>
      <c r="BL302" s="16" t="s">
        <v>148</v>
      </c>
      <c r="BM302" s="143" t="s">
        <v>699</v>
      </c>
    </row>
    <row r="303" spans="2:65" s="1" customFormat="1" ht="24.2" customHeight="1">
      <c r="B303" s="131"/>
      <c r="C303" s="132" t="s">
        <v>700</v>
      </c>
      <c r="D303" s="132" t="s">
        <v>143</v>
      </c>
      <c r="E303" s="133" t="s">
        <v>701</v>
      </c>
      <c r="F303" s="134" t="s">
        <v>702</v>
      </c>
      <c r="G303" s="135" t="s">
        <v>703</v>
      </c>
      <c r="H303" s="136">
        <v>1</v>
      </c>
      <c r="I303" s="137"/>
      <c r="J303" s="138">
        <f>ROUND(I303*H303,2)</f>
        <v>0</v>
      </c>
      <c r="K303" s="134" t="s">
        <v>1</v>
      </c>
      <c r="L303" s="31"/>
      <c r="M303" s="139" t="s">
        <v>1</v>
      </c>
      <c r="N303" s="140" t="s">
        <v>38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148</v>
      </c>
      <c r="AT303" s="143" t="s">
        <v>143</v>
      </c>
      <c r="AU303" s="143" t="s">
        <v>83</v>
      </c>
      <c r="AY303" s="16" t="s">
        <v>140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81</v>
      </c>
      <c r="BK303" s="144">
        <f>ROUND(I303*H303,2)</f>
        <v>0</v>
      </c>
      <c r="BL303" s="16" t="s">
        <v>148</v>
      </c>
      <c r="BM303" s="143" t="s">
        <v>704</v>
      </c>
    </row>
    <row r="304" spans="2:65" s="12" customFormat="1">
      <c r="B304" s="145"/>
      <c r="D304" s="146" t="s">
        <v>150</v>
      </c>
      <c r="E304" s="147" t="s">
        <v>1</v>
      </c>
      <c r="F304" s="148" t="s">
        <v>705</v>
      </c>
      <c r="H304" s="147" t="s">
        <v>1</v>
      </c>
      <c r="I304" s="149"/>
      <c r="L304" s="145"/>
      <c r="M304" s="150"/>
      <c r="T304" s="151"/>
      <c r="AT304" s="147" t="s">
        <v>150</v>
      </c>
      <c r="AU304" s="147" t="s">
        <v>83</v>
      </c>
      <c r="AV304" s="12" t="s">
        <v>81</v>
      </c>
      <c r="AW304" s="12" t="s">
        <v>30</v>
      </c>
      <c r="AX304" s="12" t="s">
        <v>73</v>
      </c>
      <c r="AY304" s="147" t="s">
        <v>140</v>
      </c>
    </row>
    <row r="305" spans="2:65" s="12" customFormat="1">
      <c r="B305" s="145"/>
      <c r="D305" s="146" t="s">
        <v>150</v>
      </c>
      <c r="E305" s="147" t="s">
        <v>1</v>
      </c>
      <c r="F305" s="148" t="s">
        <v>706</v>
      </c>
      <c r="H305" s="147" t="s">
        <v>1</v>
      </c>
      <c r="I305" s="149"/>
      <c r="L305" s="145"/>
      <c r="M305" s="150"/>
      <c r="T305" s="151"/>
      <c r="AT305" s="147" t="s">
        <v>150</v>
      </c>
      <c r="AU305" s="147" t="s">
        <v>83</v>
      </c>
      <c r="AV305" s="12" t="s">
        <v>81</v>
      </c>
      <c r="AW305" s="12" t="s">
        <v>30</v>
      </c>
      <c r="AX305" s="12" t="s">
        <v>73</v>
      </c>
      <c r="AY305" s="147" t="s">
        <v>140</v>
      </c>
    </row>
    <row r="306" spans="2:65" s="12" customFormat="1">
      <c r="B306" s="145"/>
      <c r="D306" s="146" t="s">
        <v>150</v>
      </c>
      <c r="E306" s="147" t="s">
        <v>1</v>
      </c>
      <c r="F306" s="148" t="s">
        <v>707</v>
      </c>
      <c r="H306" s="147" t="s">
        <v>1</v>
      </c>
      <c r="I306" s="149"/>
      <c r="L306" s="145"/>
      <c r="M306" s="150"/>
      <c r="T306" s="151"/>
      <c r="AT306" s="147" t="s">
        <v>150</v>
      </c>
      <c r="AU306" s="147" t="s">
        <v>83</v>
      </c>
      <c r="AV306" s="12" t="s">
        <v>81</v>
      </c>
      <c r="AW306" s="12" t="s">
        <v>30</v>
      </c>
      <c r="AX306" s="12" t="s">
        <v>73</v>
      </c>
      <c r="AY306" s="147" t="s">
        <v>140</v>
      </c>
    </row>
    <row r="307" spans="2:65" s="12" customFormat="1">
      <c r="B307" s="145"/>
      <c r="D307" s="146" t="s">
        <v>150</v>
      </c>
      <c r="E307" s="147" t="s">
        <v>1</v>
      </c>
      <c r="F307" s="148" t="s">
        <v>708</v>
      </c>
      <c r="H307" s="147" t="s">
        <v>1</v>
      </c>
      <c r="I307" s="149"/>
      <c r="L307" s="145"/>
      <c r="M307" s="150"/>
      <c r="T307" s="151"/>
      <c r="AT307" s="147" t="s">
        <v>150</v>
      </c>
      <c r="AU307" s="147" t="s">
        <v>83</v>
      </c>
      <c r="AV307" s="12" t="s">
        <v>81</v>
      </c>
      <c r="AW307" s="12" t="s">
        <v>30</v>
      </c>
      <c r="AX307" s="12" t="s">
        <v>73</v>
      </c>
      <c r="AY307" s="147" t="s">
        <v>140</v>
      </c>
    </row>
    <row r="308" spans="2:65" s="12" customFormat="1">
      <c r="B308" s="145"/>
      <c r="D308" s="146" t="s">
        <v>150</v>
      </c>
      <c r="E308" s="147" t="s">
        <v>1</v>
      </c>
      <c r="F308" s="148" t="s">
        <v>709</v>
      </c>
      <c r="H308" s="147" t="s">
        <v>1</v>
      </c>
      <c r="I308" s="149"/>
      <c r="L308" s="145"/>
      <c r="M308" s="150"/>
      <c r="T308" s="151"/>
      <c r="AT308" s="147" t="s">
        <v>150</v>
      </c>
      <c r="AU308" s="147" t="s">
        <v>83</v>
      </c>
      <c r="AV308" s="12" t="s">
        <v>81</v>
      </c>
      <c r="AW308" s="12" t="s">
        <v>30</v>
      </c>
      <c r="AX308" s="12" t="s">
        <v>73</v>
      </c>
      <c r="AY308" s="147" t="s">
        <v>140</v>
      </c>
    </row>
    <row r="309" spans="2:65" s="12" customFormat="1">
      <c r="B309" s="145"/>
      <c r="D309" s="146" t="s">
        <v>150</v>
      </c>
      <c r="E309" s="147" t="s">
        <v>1</v>
      </c>
      <c r="F309" s="148" t="s">
        <v>710</v>
      </c>
      <c r="H309" s="147" t="s">
        <v>1</v>
      </c>
      <c r="I309" s="149"/>
      <c r="L309" s="145"/>
      <c r="M309" s="150"/>
      <c r="T309" s="151"/>
      <c r="AT309" s="147" t="s">
        <v>150</v>
      </c>
      <c r="AU309" s="147" t="s">
        <v>83</v>
      </c>
      <c r="AV309" s="12" t="s">
        <v>81</v>
      </c>
      <c r="AW309" s="12" t="s">
        <v>30</v>
      </c>
      <c r="AX309" s="12" t="s">
        <v>73</v>
      </c>
      <c r="AY309" s="147" t="s">
        <v>140</v>
      </c>
    </row>
    <row r="310" spans="2:65" s="12" customFormat="1">
      <c r="B310" s="145"/>
      <c r="D310" s="146" t="s">
        <v>150</v>
      </c>
      <c r="E310" s="147" t="s">
        <v>1</v>
      </c>
      <c r="F310" s="148" t="s">
        <v>711</v>
      </c>
      <c r="H310" s="147" t="s">
        <v>1</v>
      </c>
      <c r="I310" s="149"/>
      <c r="L310" s="145"/>
      <c r="M310" s="150"/>
      <c r="T310" s="151"/>
      <c r="AT310" s="147" t="s">
        <v>150</v>
      </c>
      <c r="AU310" s="147" t="s">
        <v>83</v>
      </c>
      <c r="AV310" s="12" t="s">
        <v>81</v>
      </c>
      <c r="AW310" s="12" t="s">
        <v>30</v>
      </c>
      <c r="AX310" s="12" t="s">
        <v>73</v>
      </c>
      <c r="AY310" s="147" t="s">
        <v>140</v>
      </c>
    </row>
    <row r="311" spans="2:65" s="12" customFormat="1">
      <c r="B311" s="145"/>
      <c r="D311" s="146" t="s">
        <v>150</v>
      </c>
      <c r="E311" s="147" t="s">
        <v>1</v>
      </c>
      <c r="F311" s="148" t="s">
        <v>712</v>
      </c>
      <c r="H311" s="147" t="s">
        <v>1</v>
      </c>
      <c r="I311" s="149"/>
      <c r="L311" s="145"/>
      <c r="M311" s="150"/>
      <c r="T311" s="151"/>
      <c r="AT311" s="147" t="s">
        <v>150</v>
      </c>
      <c r="AU311" s="147" t="s">
        <v>83</v>
      </c>
      <c r="AV311" s="12" t="s">
        <v>81</v>
      </c>
      <c r="AW311" s="12" t="s">
        <v>30</v>
      </c>
      <c r="AX311" s="12" t="s">
        <v>73</v>
      </c>
      <c r="AY311" s="147" t="s">
        <v>140</v>
      </c>
    </row>
    <row r="312" spans="2:65" s="13" customFormat="1">
      <c r="B312" s="152"/>
      <c r="D312" s="146" t="s">
        <v>150</v>
      </c>
      <c r="E312" s="153" t="s">
        <v>1</v>
      </c>
      <c r="F312" s="154" t="s">
        <v>81</v>
      </c>
      <c r="H312" s="155">
        <v>1</v>
      </c>
      <c r="I312" s="156"/>
      <c r="L312" s="152"/>
      <c r="M312" s="157"/>
      <c r="T312" s="158"/>
      <c r="AT312" s="153" t="s">
        <v>150</v>
      </c>
      <c r="AU312" s="153" t="s">
        <v>83</v>
      </c>
      <c r="AV312" s="13" t="s">
        <v>83</v>
      </c>
      <c r="AW312" s="13" t="s">
        <v>30</v>
      </c>
      <c r="AX312" s="13" t="s">
        <v>81</v>
      </c>
      <c r="AY312" s="153" t="s">
        <v>140</v>
      </c>
    </row>
    <row r="313" spans="2:65" s="1" customFormat="1" ht="24.2" customHeight="1">
      <c r="B313" s="131"/>
      <c r="C313" s="132" t="s">
        <v>713</v>
      </c>
      <c r="D313" s="132" t="s">
        <v>143</v>
      </c>
      <c r="E313" s="133" t="s">
        <v>714</v>
      </c>
      <c r="F313" s="134" t="s">
        <v>715</v>
      </c>
      <c r="G313" s="135" t="s">
        <v>703</v>
      </c>
      <c r="H313" s="136">
        <v>1</v>
      </c>
      <c r="I313" s="137"/>
      <c r="J313" s="138">
        <f>ROUND(I313*H313,2)</f>
        <v>0</v>
      </c>
      <c r="K313" s="134" t="s">
        <v>1</v>
      </c>
      <c r="L313" s="31"/>
      <c r="M313" s="139" t="s">
        <v>1</v>
      </c>
      <c r="N313" s="140" t="s">
        <v>38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148</v>
      </c>
      <c r="AT313" s="143" t="s">
        <v>143</v>
      </c>
      <c r="AU313" s="143" t="s">
        <v>83</v>
      </c>
      <c r="AY313" s="16" t="s">
        <v>140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81</v>
      </c>
      <c r="BK313" s="144">
        <f>ROUND(I313*H313,2)</f>
        <v>0</v>
      </c>
      <c r="BL313" s="16" t="s">
        <v>148</v>
      </c>
      <c r="BM313" s="143" t="s">
        <v>716</v>
      </c>
    </row>
    <row r="314" spans="2:65" s="12" customFormat="1">
      <c r="B314" s="145"/>
      <c r="D314" s="146" t="s">
        <v>150</v>
      </c>
      <c r="E314" s="147" t="s">
        <v>1</v>
      </c>
      <c r="F314" s="148" t="s">
        <v>717</v>
      </c>
      <c r="H314" s="147" t="s">
        <v>1</v>
      </c>
      <c r="I314" s="149"/>
      <c r="L314" s="145"/>
      <c r="M314" s="150"/>
      <c r="T314" s="151"/>
      <c r="AT314" s="147" t="s">
        <v>150</v>
      </c>
      <c r="AU314" s="147" t="s">
        <v>83</v>
      </c>
      <c r="AV314" s="12" t="s">
        <v>81</v>
      </c>
      <c r="AW314" s="12" t="s">
        <v>30</v>
      </c>
      <c r="AX314" s="12" t="s">
        <v>73</v>
      </c>
      <c r="AY314" s="147" t="s">
        <v>140</v>
      </c>
    </row>
    <row r="315" spans="2:65" s="13" customFormat="1">
      <c r="B315" s="152"/>
      <c r="D315" s="146" t="s">
        <v>150</v>
      </c>
      <c r="E315" s="153" t="s">
        <v>1</v>
      </c>
      <c r="F315" s="154" t="s">
        <v>81</v>
      </c>
      <c r="H315" s="155">
        <v>1</v>
      </c>
      <c r="I315" s="156"/>
      <c r="L315" s="152"/>
      <c r="M315" s="157"/>
      <c r="T315" s="158"/>
      <c r="AT315" s="153" t="s">
        <v>150</v>
      </c>
      <c r="AU315" s="153" t="s">
        <v>83</v>
      </c>
      <c r="AV315" s="13" t="s">
        <v>83</v>
      </c>
      <c r="AW315" s="13" t="s">
        <v>30</v>
      </c>
      <c r="AX315" s="13" t="s">
        <v>81</v>
      </c>
      <c r="AY315" s="153" t="s">
        <v>140</v>
      </c>
    </row>
    <row r="316" spans="2:65" s="1" customFormat="1" ht="24.2" customHeight="1">
      <c r="B316" s="131"/>
      <c r="C316" s="132" t="s">
        <v>718</v>
      </c>
      <c r="D316" s="132" t="s">
        <v>143</v>
      </c>
      <c r="E316" s="133" t="s">
        <v>719</v>
      </c>
      <c r="F316" s="134" t="s">
        <v>720</v>
      </c>
      <c r="G316" s="135" t="s">
        <v>703</v>
      </c>
      <c r="H316" s="136">
        <v>1</v>
      </c>
      <c r="I316" s="137"/>
      <c r="J316" s="138">
        <f>ROUND(I316*H316,2)</f>
        <v>0</v>
      </c>
      <c r="K316" s="134" t="s">
        <v>1</v>
      </c>
      <c r="L316" s="31"/>
      <c r="M316" s="139" t="s">
        <v>1</v>
      </c>
      <c r="N316" s="140" t="s">
        <v>38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148</v>
      </c>
      <c r="AT316" s="143" t="s">
        <v>143</v>
      </c>
      <c r="AU316" s="143" t="s">
        <v>83</v>
      </c>
      <c r="AY316" s="16" t="s">
        <v>140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81</v>
      </c>
      <c r="BK316" s="144">
        <f>ROUND(I316*H316,2)</f>
        <v>0</v>
      </c>
      <c r="BL316" s="16" t="s">
        <v>148</v>
      </c>
      <c r="BM316" s="143" t="s">
        <v>721</v>
      </c>
    </row>
    <row r="317" spans="2:65" s="1" customFormat="1" ht="16.5" customHeight="1">
      <c r="B317" s="131"/>
      <c r="C317" s="132" t="s">
        <v>722</v>
      </c>
      <c r="D317" s="132" t="s">
        <v>143</v>
      </c>
      <c r="E317" s="133" t="s">
        <v>723</v>
      </c>
      <c r="F317" s="134" t="s">
        <v>724</v>
      </c>
      <c r="G317" s="135" t="s">
        <v>703</v>
      </c>
      <c r="H317" s="136">
        <v>1</v>
      </c>
      <c r="I317" s="137"/>
      <c r="J317" s="138">
        <f>ROUND(I317*H317,2)</f>
        <v>0</v>
      </c>
      <c r="K317" s="134" t="s">
        <v>1</v>
      </c>
      <c r="L317" s="31"/>
      <c r="M317" s="139" t="s">
        <v>1</v>
      </c>
      <c r="N317" s="140" t="s">
        <v>38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148</v>
      </c>
      <c r="AT317" s="143" t="s">
        <v>143</v>
      </c>
      <c r="AU317" s="143" t="s">
        <v>83</v>
      </c>
      <c r="AY317" s="16" t="s">
        <v>140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81</v>
      </c>
      <c r="BK317" s="144">
        <f>ROUND(I317*H317,2)</f>
        <v>0</v>
      </c>
      <c r="BL317" s="16" t="s">
        <v>148</v>
      </c>
      <c r="BM317" s="143" t="s">
        <v>725</v>
      </c>
    </row>
    <row r="318" spans="2:65" s="12" customFormat="1">
      <c r="B318" s="145"/>
      <c r="D318" s="146" t="s">
        <v>150</v>
      </c>
      <c r="E318" s="147" t="s">
        <v>1</v>
      </c>
      <c r="F318" s="148" t="s">
        <v>726</v>
      </c>
      <c r="H318" s="147" t="s">
        <v>1</v>
      </c>
      <c r="I318" s="149"/>
      <c r="L318" s="145"/>
      <c r="M318" s="150"/>
      <c r="T318" s="151"/>
      <c r="AT318" s="147" t="s">
        <v>150</v>
      </c>
      <c r="AU318" s="147" t="s">
        <v>83</v>
      </c>
      <c r="AV318" s="12" t="s">
        <v>81</v>
      </c>
      <c r="AW318" s="12" t="s">
        <v>30</v>
      </c>
      <c r="AX318" s="12" t="s">
        <v>73</v>
      </c>
      <c r="AY318" s="147" t="s">
        <v>140</v>
      </c>
    </row>
    <row r="319" spans="2:65" s="12" customFormat="1">
      <c r="B319" s="145"/>
      <c r="D319" s="146" t="s">
        <v>150</v>
      </c>
      <c r="E319" s="147" t="s">
        <v>1</v>
      </c>
      <c r="F319" s="148" t="s">
        <v>727</v>
      </c>
      <c r="H319" s="147" t="s">
        <v>1</v>
      </c>
      <c r="I319" s="149"/>
      <c r="L319" s="145"/>
      <c r="M319" s="150"/>
      <c r="T319" s="151"/>
      <c r="AT319" s="147" t="s">
        <v>150</v>
      </c>
      <c r="AU319" s="147" t="s">
        <v>83</v>
      </c>
      <c r="AV319" s="12" t="s">
        <v>81</v>
      </c>
      <c r="AW319" s="12" t="s">
        <v>30</v>
      </c>
      <c r="AX319" s="12" t="s">
        <v>73</v>
      </c>
      <c r="AY319" s="147" t="s">
        <v>140</v>
      </c>
    </row>
    <row r="320" spans="2:65" s="12" customFormat="1">
      <c r="B320" s="145"/>
      <c r="D320" s="146" t="s">
        <v>150</v>
      </c>
      <c r="E320" s="147" t="s">
        <v>1</v>
      </c>
      <c r="F320" s="148" t="s">
        <v>728</v>
      </c>
      <c r="H320" s="147" t="s">
        <v>1</v>
      </c>
      <c r="I320" s="149"/>
      <c r="L320" s="145"/>
      <c r="M320" s="150"/>
      <c r="T320" s="151"/>
      <c r="AT320" s="147" t="s">
        <v>150</v>
      </c>
      <c r="AU320" s="147" t="s">
        <v>83</v>
      </c>
      <c r="AV320" s="12" t="s">
        <v>81</v>
      </c>
      <c r="AW320" s="12" t="s">
        <v>30</v>
      </c>
      <c r="AX320" s="12" t="s">
        <v>73</v>
      </c>
      <c r="AY320" s="147" t="s">
        <v>140</v>
      </c>
    </row>
    <row r="321" spans="2:65" s="13" customFormat="1">
      <c r="B321" s="152"/>
      <c r="D321" s="146" t="s">
        <v>150</v>
      </c>
      <c r="E321" s="153" t="s">
        <v>1</v>
      </c>
      <c r="F321" s="154" t="s">
        <v>81</v>
      </c>
      <c r="H321" s="155">
        <v>1</v>
      </c>
      <c r="I321" s="156"/>
      <c r="L321" s="152"/>
      <c r="M321" s="157"/>
      <c r="T321" s="158"/>
      <c r="AT321" s="153" t="s">
        <v>150</v>
      </c>
      <c r="AU321" s="153" t="s">
        <v>83</v>
      </c>
      <c r="AV321" s="13" t="s">
        <v>83</v>
      </c>
      <c r="AW321" s="13" t="s">
        <v>30</v>
      </c>
      <c r="AX321" s="13" t="s">
        <v>81</v>
      </c>
      <c r="AY321" s="153" t="s">
        <v>140</v>
      </c>
    </row>
    <row r="322" spans="2:65" s="1" customFormat="1" ht="19.5" customHeight="1">
      <c r="B322" s="131"/>
      <c r="C322" s="132" t="s">
        <v>729</v>
      </c>
      <c r="D322" s="132" t="s">
        <v>143</v>
      </c>
      <c r="E322" s="133" t="s">
        <v>730</v>
      </c>
      <c r="F322" s="134" t="s">
        <v>731</v>
      </c>
      <c r="G322" s="135" t="s">
        <v>703</v>
      </c>
      <c r="H322" s="136">
        <v>1</v>
      </c>
      <c r="I322" s="137"/>
      <c r="J322" s="138">
        <f>ROUND(I322*H322,2)</f>
        <v>0</v>
      </c>
      <c r="K322" s="134" t="s">
        <v>1</v>
      </c>
      <c r="L322" s="31"/>
      <c r="M322" s="139" t="s">
        <v>1</v>
      </c>
      <c r="N322" s="140" t="s">
        <v>38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148</v>
      </c>
      <c r="AT322" s="143" t="s">
        <v>143</v>
      </c>
      <c r="AU322" s="143" t="s">
        <v>83</v>
      </c>
      <c r="AY322" s="16" t="s">
        <v>140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81</v>
      </c>
      <c r="BK322" s="144">
        <f>ROUND(I322*H322,2)</f>
        <v>0</v>
      </c>
      <c r="BL322" s="16" t="s">
        <v>148</v>
      </c>
      <c r="BM322" s="143" t="s">
        <v>732</v>
      </c>
    </row>
    <row r="323" spans="2:65" s="12" customFormat="1">
      <c r="B323" s="145"/>
      <c r="D323" s="146" t="s">
        <v>150</v>
      </c>
      <c r="E323" s="147" t="s">
        <v>1</v>
      </c>
      <c r="F323" s="148" t="s">
        <v>733</v>
      </c>
      <c r="H323" s="147" t="s">
        <v>1</v>
      </c>
      <c r="I323" s="149"/>
      <c r="L323" s="145"/>
      <c r="M323" s="150"/>
      <c r="T323" s="151"/>
      <c r="AT323" s="147" t="s">
        <v>150</v>
      </c>
      <c r="AU323" s="147" t="s">
        <v>83</v>
      </c>
      <c r="AV323" s="12" t="s">
        <v>81</v>
      </c>
      <c r="AW323" s="12" t="s">
        <v>30</v>
      </c>
      <c r="AX323" s="12" t="s">
        <v>73</v>
      </c>
      <c r="AY323" s="147" t="s">
        <v>140</v>
      </c>
    </row>
    <row r="324" spans="2:65" s="12" customFormat="1">
      <c r="B324" s="145"/>
      <c r="D324" s="146" t="s">
        <v>150</v>
      </c>
      <c r="E324" s="147" t="s">
        <v>1</v>
      </c>
      <c r="F324" s="148" t="s">
        <v>734</v>
      </c>
      <c r="H324" s="147" t="s">
        <v>1</v>
      </c>
      <c r="I324" s="149"/>
      <c r="L324" s="145"/>
      <c r="M324" s="150"/>
      <c r="T324" s="151"/>
      <c r="AT324" s="147" t="s">
        <v>150</v>
      </c>
      <c r="AU324" s="147" t="s">
        <v>83</v>
      </c>
      <c r="AV324" s="12" t="s">
        <v>81</v>
      </c>
      <c r="AW324" s="12" t="s">
        <v>30</v>
      </c>
      <c r="AX324" s="12" t="s">
        <v>73</v>
      </c>
      <c r="AY324" s="147" t="s">
        <v>140</v>
      </c>
    </row>
    <row r="325" spans="2:65" s="12" customFormat="1">
      <c r="B325" s="145"/>
      <c r="D325" s="146" t="s">
        <v>150</v>
      </c>
      <c r="E325" s="147" t="s">
        <v>1</v>
      </c>
      <c r="F325" s="148" t="s">
        <v>735</v>
      </c>
      <c r="H325" s="147" t="s">
        <v>1</v>
      </c>
      <c r="I325" s="149"/>
      <c r="L325" s="145"/>
      <c r="M325" s="150"/>
      <c r="T325" s="151"/>
      <c r="AT325" s="147" t="s">
        <v>150</v>
      </c>
      <c r="AU325" s="147" t="s">
        <v>83</v>
      </c>
      <c r="AV325" s="12" t="s">
        <v>81</v>
      </c>
      <c r="AW325" s="12" t="s">
        <v>30</v>
      </c>
      <c r="AX325" s="12" t="s">
        <v>73</v>
      </c>
      <c r="AY325" s="147" t="s">
        <v>140</v>
      </c>
    </row>
    <row r="326" spans="2:65" s="13" customFormat="1">
      <c r="B326" s="152"/>
      <c r="D326" s="146" t="s">
        <v>150</v>
      </c>
      <c r="E326" s="153" t="s">
        <v>1</v>
      </c>
      <c r="F326" s="154" t="s">
        <v>81</v>
      </c>
      <c r="H326" s="155">
        <v>1</v>
      </c>
      <c r="I326" s="156"/>
      <c r="L326" s="152"/>
      <c r="M326" s="157"/>
      <c r="T326" s="158"/>
      <c r="AT326" s="153" t="s">
        <v>150</v>
      </c>
      <c r="AU326" s="153" t="s">
        <v>83</v>
      </c>
      <c r="AV326" s="13" t="s">
        <v>83</v>
      </c>
      <c r="AW326" s="13" t="s">
        <v>30</v>
      </c>
      <c r="AX326" s="13" t="s">
        <v>81</v>
      </c>
      <c r="AY326" s="153" t="s">
        <v>140</v>
      </c>
    </row>
    <row r="327" spans="2:65" s="1" customFormat="1" ht="16.5" customHeight="1">
      <c r="B327" s="131"/>
      <c r="C327" s="132" t="s">
        <v>736</v>
      </c>
      <c r="D327" s="132" t="s">
        <v>143</v>
      </c>
      <c r="E327" s="133" t="s">
        <v>737</v>
      </c>
      <c r="F327" s="134" t="s">
        <v>738</v>
      </c>
      <c r="G327" s="135" t="s">
        <v>703</v>
      </c>
      <c r="H327" s="136">
        <v>1</v>
      </c>
      <c r="I327" s="137"/>
      <c r="J327" s="138">
        <f>ROUND(I327*H327,2)</f>
        <v>0</v>
      </c>
      <c r="K327" s="134" t="s">
        <v>1</v>
      </c>
      <c r="L327" s="31"/>
      <c r="M327" s="139" t="s">
        <v>1</v>
      </c>
      <c r="N327" s="140" t="s">
        <v>38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148</v>
      </c>
      <c r="AT327" s="143" t="s">
        <v>143</v>
      </c>
      <c r="AU327" s="143" t="s">
        <v>83</v>
      </c>
      <c r="AY327" s="16" t="s">
        <v>140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81</v>
      </c>
      <c r="BK327" s="144">
        <f>ROUND(I327*H327,2)</f>
        <v>0</v>
      </c>
      <c r="BL327" s="16" t="s">
        <v>148</v>
      </c>
      <c r="BM327" s="143" t="s">
        <v>739</v>
      </c>
    </row>
    <row r="328" spans="2:65" s="12" customFormat="1">
      <c r="B328" s="145"/>
      <c r="D328" s="146" t="s">
        <v>150</v>
      </c>
      <c r="E328" s="147" t="s">
        <v>1</v>
      </c>
      <c r="F328" s="148" t="s">
        <v>740</v>
      </c>
      <c r="H328" s="147" t="s">
        <v>1</v>
      </c>
      <c r="I328" s="149"/>
      <c r="L328" s="145"/>
      <c r="M328" s="150"/>
      <c r="T328" s="151"/>
      <c r="AT328" s="147" t="s">
        <v>150</v>
      </c>
      <c r="AU328" s="147" t="s">
        <v>83</v>
      </c>
      <c r="AV328" s="12" t="s">
        <v>81</v>
      </c>
      <c r="AW328" s="12" t="s">
        <v>30</v>
      </c>
      <c r="AX328" s="12" t="s">
        <v>73</v>
      </c>
      <c r="AY328" s="147" t="s">
        <v>140</v>
      </c>
    </row>
    <row r="329" spans="2:65" s="12" customFormat="1">
      <c r="B329" s="145"/>
      <c r="D329" s="146" t="s">
        <v>150</v>
      </c>
      <c r="E329" s="147" t="s">
        <v>1</v>
      </c>
      <c r="F329" s="148" t="s">
        <v>741</v>
      </c>
      <c r="H329" s="147" t="s">
        <v>1</v>
      </c>
      <c r="I329" s="149"/>
      <c r="L329" s="145"/>
      <c r="M329" s="150"/>
      <c r="T329" s="151"/>
      <c r="AT329" s="147" t="s">
        <v>150</v>
      </c>
      <c r="AU329" s="147" t="s">
        <v>83</v>
      </c>
      <c r="AV329" s="12" t="s">
        <v>81</v>
      </c>
      <c r="AW329" s="12" t="s">
        <v>30</v>
      </c>
      <c r="AX329" s="12" t="s">
        <v>73</v>
      </c>
      <c r="AY329" s="147" t="s">
        <v>140</v>
      </c>
    </row>
    <row r="330" spans="2:65" s="13" customFormat="1">
      <c r="B330" s="152"/>
      <c r="D330" s="146" t="s">
        <v>150</v>
      </c>
      <c r="E330" s="153" t="s">
        <v>1</v>
      </c>
      <c r="F330" s="154" t="s">
        <v>81</v>
      </c>
      <c r="H330" s="155">
        <v>1</v>
      </c>
      <c r="I330" s="156"/>
      <c r="L330" s="152"/>
      <c r="M330" s="157"/>
      <c r="T330" s="158"/>
      <c r="AT330" s="153" t="s">
        <v>150</v>
      </c>
      <c r="AU330" s="153" t="s">
        <v>83</v>
      </c>
      <c r="AV330" s="13" t="s">
        <v>83</v>
      </c>
      <c r="AW330" s="13" t="s">
        <v>30</v>
      </c>
      <c r="AX330" s="13" t="s">
        <v>81</v>
      </c>
      <c r="AY330" s="153" t="s">
        <v>140</v>
      </c>
    </row>
    <row r="331" spans="2:65" s="1" customFormat="1" ht="16.5" customHeight="1">
      <c r="B331" s="131"/>
      <c r="C331" s="132" t="s">
        <v>742</v>
      </c>
      <c r="D331" s="132" t="s">
        <v>143</v>
      </c>
      <c r="E331" s="133" t="s">
        <v>743</v>
      </c>
      <c r="F331" s="134" t="s">
        <v>744</v>
      </c>
      <c r="G331" s="135" t="s">
        <v>703</v>
      </c>
      <c r="H331" s="136">
        <v>1</v>
      </c>
      <c r="I331" s="137"/>
      <c r="J331" s="138">
        <f>ROUND(I331*H331,2)</f>
        <v>0</v>
      </c>
      <c r="K331" s="134" t="s">
        <v>147</v>
      </c>
      <c r="L331" s="31"/>
      <c r="M331" s="139" t="s">
        <v>1</v>
      </c>
      <c r="N331" s="140" t="s">
        <v>38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148</v>
      </c>
      <c r="AT331" s="143" t="s">
        <v>143</v>
      </c>
      <c r="AU331" s="143" t="s">
        <v>83</v>
      </c>
      <c r="AY331" s="16" t="s">
        <v>140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6" t="s">
        <v>81</v>
      </c>
      <c r="BK331" s="144">
        <f>ROUND(I331*H331,2)</f>
        <v>0</v>
      </c>
      <c r="BL331" s="16" t="s">
        <v>148</v>
      </c>
      <c r="BM331" s="143" t="s">
        <v>745</v>
      </c>
    </row>
    <row r="332" spans="2:65" s="12" customFormat="1">
      <c r="B332" s="145"/>
      <c r="D332" s="146" t="s">
        <v>150</v>
      </c>
      <c r="E332" s="147" t="s">
        <v>1</v>
      </c>
      <c r="F332" s="148" t="s">
        <v>746</v>
      </c>
      <c r="H332" s="147" t="s">
        <v>1</v>
      </c>
      <c r="I332" s="149"/>
      <c r="L332" s="145"/>
      <c r="M332" s="150"/>
      <c r="T332" s="151"/>
      <c r="AT332" s="147" t="s">
        <v>150</v>
      </c>
      <c r="AU332" s="147" t="s">
        <v>83</v>
      </c>
      <c r="AV332" s="12" t="s">
        <v>81</v>
      </c>
      <c r="AW332" s="12" t="s">
        <v>30</v>
      </c>
      <c r="AX332" s="12" t="s">
        <v>73</v>
      </c>
      <c r="AY332" s="147" t="s">
        <v>140</v>
      </c>
    </row>
    <row r="333" spans="2:65" s="13" customFormat="1">
      <c r="B333" s="152"/>
      <c r="D333" s="146" t="s">
        <v>150</v>
      </c>
      <c r="E333" s="153" t="s">
        <v>1</v>
      </c>
      <c r="F333" s="154" t="s">
        <v>81</v>
      </c>
      <c r="H333" s="155">
        <v>1</v>
      </c>
      <c r="I333" s="156"/>
      <c r="L333" s="152"/>
      <c r="M333" s="157"/>
      <c r="T333" s="158"/>
      <c r="AT333" s="153" t="s">
        <v>150</v>
      </c>
      <c r="AU333" s="153" t="s">
        <v>83</v>
      </c>
      <c r="AV333" s="13" t="s">
        <v>83</v>
      </c>
      <c r="AW333" s="13" t="s">
        <v>30</v>
      </c>
      <c r="AX333" s="13" t="s">
        <v>81</v>
      </c>
      <c r="AY333" s="153" t="s">
        <v>140</v>
      </c>
    </row>
    <row r="334" spans="2:65" s="1" customFormat="1" ht="16.5" customHeight="1">
      <c r="B334" s="131"/>
      <c r="C334" s="132" t="s">
        <v>747</v>
      </c>
      <c r="D334" s="132" t="s">
        <v>143</v>
      </c>
      <c r="E334" s="133" t="s">
        <v>748</v>
      </c>
      <c r="F334" s="134" t="s">
        <v>749</v>
      </c>
      <c r="G334" s="135" t="s">
        <v>703</v>
      </c>
      <c r="H334" s="136">
        <v>1</v>
      </c>
      <c r="I334" s="137"/>
      <c r="J334" s="138">
        <f>ROUND(I334*H334,2)</f>
        <v>0</v>
      </c>
      <c r="K334" s="134" t="s">
        <v>1</v>
      </c>
      <c r="L334" s="31"/>
      <c r="M334" s="139" t="s">
        <v>1</v>
      </c>
      <c r="N334" s="140" t="s">
        <v>38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148</v>
      </c>
      <c r="AT334" s="143" t="s">
        <v>143</v>
      </c>
      <c r="AU334" s="143" t="s">
        <v>83</v>
      </c>
      <c r="AY334" s="16" t="s">
        <v>140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81</v>
      </c>
      <c r="BK334" s="144">
        <f>ROUND(I334*H334,2)</f>
        <v>0</v>
      </c>
      <c r="BL334" s="16" t="s">
        <v>148</v>
      </c>
      <c r="BM334" s="143" t="s">
        <v>750</v>
      </c>
    </row>
    <row r="335" spans="2:65" s="12" customFormat="1">
      <c r="B335" s="145"/>
      <c r="D335" s="146" t="s">
        <v>150</v>
      </c>
      <c r="E335" s="147" t="s">
        <v>1</v>
      </c>
      <c r="F335" s="148" t="s">
        <v>751</v>
      </c>
      <c r="H335" s="147" t="s">
        <v>1</v>
      </c>
      <c r="I335" s="149"/>
      <c r="L335" s="145"/>
      <c r="M335" s="150"/>
      <c r="T335" s="151"/>
      <c r="AT335" s="147" t="s">
        <v>150</v>
      </c>
      <c r="AU335" s="147" t="s">
        <v>83</v>
      </c>
      <c r="AV335" s="12" t="s">
        <v>81</v>
      </c>
      <c r="AW335" s="12" t="s">
        <v>30</v>
      </c>
      <c r="AX335" s="12" t="s">
        <v>73</v>
      </c>
      <c r="AY335" s="147" t="s">
        <v>140</v>
      </c>
    </row>
    <row r="336" spans="2:65" s="12" customFormat="1">
      <c r="B336" s="145"/>
      <c r="D336" s="146" t="s">
        <v>150</v>
      </c>
      <c r="E336" s="147" t="s">
        <v>1</v>
      </c>
      <c r="F336" s="148" t="s">
        <v>752</v>
      </c>
      <c r="H336" s="147" t="s">
        <v>1</v>
      </c>
      <c r="I336" s="149"/>
      <c r="L336" s="145"/>
      <c r="M336" s="150"/>
      <c r="T336" s="151"/>
      <c r="AT336" s="147" t="s">
        <v>150</v>
      </c>
      <c r="AU336" s="147" t="s">
        <v>83</v>
      </c>
      <c r="AV336" s="12" t="s">
        <v>81</v>
      </c>
      <c r="AW336" s="12" t="s">
        <v>30</v>
      </c>
      <c r="AX336" s="12" t="s">
        <v>73</v>
      </c>
      <c r="AY336" s="147" t="s">
        <v>140</v>
      </c>
    </row>
    <row r="337" spans="2:65" s="12" customFormat="1">
      <c r="B337" s="145"/>
      <c r="D337" s="146" t="s">
        <v>150</v>
      </c>
      <c r="E337" s="147" t="s">
        <v>1</v>
      </c>
      <c r="F337" s="148" t="s">
        <v>753</v>
      </c>
      <c r="H337" s="147" t="s">
        <v>1</v>
      </c>
      <c r="I337" s="149"/>
      <c r="L337" s="145"/>
      <c r="M337" s="150"/>
      <c r="T337" s="151"/>
      <c r="AT337" s="147" t="s">
        <v>150</v>
      </c>
      <c r="AU337" s="147" t="s">
        <v>83</v>
      </c>
      <c r="AV337" s="12" t="s">
        <v>81</v>
      </c>
      <c r="AW337" s="12" t="s">
        <v>30</v>
      </c>
      <c r="AX337" s="12" t="s">
        <v>73</v>
      </c>
      <c r="AY337" s="147" t="s">
        <v>140</v>
      </c>
    </row>
    <row r="338" spans="2:65" s="12" customFormat="1">
      <c r="B338" s="145"/>
      <c r="D338" s="146" t="s">
        <v>150</v>
      </c>
      <c r="E338" s="147" t="s">
        <v>1</v>
      </c>
      <c r="F338" s="148" t="s">
        <v>754</v>
      </c>
      <c r="H338" s="147" t="s">
        <v>1</v>
      </c>
      <c r="I338" s="149"/>
      <c r="L338" s="145"/>
      <c r="M338" s="150"/>
      <c r="T338" s="151"/>
      <c r="AT338" s="147" t="s">
        <v>150</v>
      </c>
      <c r="AU338" s="147" t="s">
        <v>83</v>
      </c>
      <c r="AV338" s="12" t="s">
        <v>81</v>
      </c>
      <c r="AW338" s="12" t="s">
        <v>30</v>
      </c>
      <c r="AX338" s="12" t="s">
        <v>73</v>
      </c>
      <c r="AY338" s="147" t="s">
        <v>140</v>
      </c>
    </row>
    <row r="339" spans="2:65" s="13" customFormat="1">
      <c r="B339" s="152"/>
      <c r="D339" s="146" t="s">
        <v>150</v>
      </c>
      <c r="E339" s="153" t="s">
        <v>1</v>
      </c>
      <c r="F339" s="154" t="s">
        <v>81</v>
      </c>
      <c r="H339" s="155">
        <v>1</v>
      </c>
      <c r="I339" s="156"/>
      <c r="L339" s="152"/>
      <c r="M339" s="157"/>
      <c r="T339" s="158"/>
      <c r="AT339" s="153" t="s">
        <v>150</v>
      </c>
      <c r="AU339" s="153" t="s">
        <v>83</v>
      </c>
      <c r="AV339" s="13" t="s">
        <v>83</v>
      </c>
      <c r="AW339" s="13" t="s">
        <v>30</v>
      </c>
      <c r="AX339" s="13" t="s">
        <v>81</v>
      </c>
      <c r="AY339" s="153" t="s">
        <v>140</v>
      </c>
    </row>
    <row r="340" spans="2:65" s="1" customFormat="1" ht="24.2" customHeight="1">
      <c r="B340" s="131"/>
      <c r="C340" s="132" t="s">
        <v>755</v>
      </c>
      <c r="D340" s="132" t="s">
        <v>143</v>
      </c>
      <c r="E340" s="133" t="s">
        <v>756</v>
      </c>
      <c r="F340" s="134" t="s">
        <v>757</v>
      </c>
      <c r="G340" s="135" t="s">
        <v>703</v>
      </c>
      <c r="H340" s="136">
        <v>1</v>
      </c>
      <c r="I340" s="137"/>
      <c r="J340" s="138">
        <f>ROUND(I340*H340,2)</f>
        <v>0</v>
      </c>
      <c r="K340" s="134" t="s">
        <v>1</v>
      </c>
      <c r="L340" s="31"/>
      <c r="M340" s="139" t="s">
        <v>1</v>
      </c>
      <c r="N340" s="140" t="s">
        <v>38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148</v>
      </c>
      <c r="AT340" s="143" t="s">
        <v>143</v>
      </c>
      <c r="AU340" s="143" t="s">
        <v>83</v>
      </c>
      <c r="AY340" s="16" t="s">
        <v>140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81</v>
      </c>
      <c r="BK340" s="144">
        <f>ROUND(I340*H340,2)</f>
        <v>0</v>
      </c>
      <c r="BL340" s="16" t="s">
        <v>148</v>
      </c>
      <c r="BM340" s="143" t="s">
        <v>758</v>
      </c>
    </row>
    <row r="341" spans="2:65" s="1" customFormat="1" ht="24.2" customHeight="1">
      <c r="B341" s="131"/>
      <c r="C341" s="132" t="s">
        <v>759</v>
      </c>
      <c r="D341" s="132" t="s">
        <v>143</v>
      </c>
      <c r="E341" s="133" t="s">
        <v>760</v>
      </c>
      <c r="F341" s="134" t="s">
        <v>761</v>
      </c>
      <c r="G341" s="135" t="s">
        <v>703</v>
      </c>
      <c r="H341" s="136">
        <v>1</v>
      </c>
      <c r="I341" s="137"/>
      <c r="J341" s="138">
        <f>ROUND(I341*H341,2)</f>
        <v>0</v>
      </c>
      <c r="K341" s="134" t="s">
        <v>1</v>
      </c>
      <c r="L341" s="31"/>
      <c r="M341" s="139" t="s">
        <v>1</v>
      </c>
      <c r="N341" s="140" t="s">
        <v>38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148</v>
      </c>
      <c r="AT341" s="143" t="s">
        <v>143</v>
      </c>
      <c r="AU341" s="143" t="s">
        <v>83</v>
      </c>
      <c r="AY341" s="16" t="s">
        <v>140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6" t="s">
        <v>81</v>
      </c>
      <c r="BK341" s="144">
        <f>ROUND(I341*H341,2)</f>
        <v>0</v>
      </c>
      <c r="BL341" s="16" t="s">
        <v>148</v>
      </c>
      <c r="BM341" s="143" t="s">
        <v>762</v>
      </c>
    </row>
    <row r="342" spans="2:65" s="12" customFormat="1">
      <c r="B342" s="145"/>
      <c r="D342" s="146" t="s">
        <v>150</v>
      </c>
      <c r="E342" s="147" t="s">
        <v>1</v>
      </c>
      <c r="F342" s="148" t="s">
        <v>763</v>
      </c>
      <c r="H342" s="147" t="s">
        <v>1</v>
      </c>
      <c r="I342" s="149"/>
      <c r="L342" s="145"/>
      <c r="M342" s="150"/>
      <c r="T342" s="151"/>
      <c r="AT342" s="147" t="s">
        <v>150</v>
      </c>
      <c r="AU342" s="147" t="s">
        <v>83</v>
      </c>
      <c r="AV342" s="12" t="s">
        <v>81</v>
      </c>
      <c r="AW342" s="12" t="s">
        <v>30</v>
      </c>
      <c r="AX342" s="12" t="s">
        <v>73</v>
      </c>
      <c r="AY342" s="147" t="s">
        <v>140</v>
      </c>
    </row>
    <row r="343" spans="2:65" s="13" customFormat="1">
      <c r="B343" s="152"/>
      <c r="D343" s="146" t="s">
        <v>150</v>
      </c>
      <c r="E343" s="153" t="s">
        <v>1</v>
      </c>
      <c r="F343" s="154" t="s">
        <v>81</v>
      </c>
      <c r="H343" s="155">
        <v>1</v>
      </c>
      <c r="I343" s="156"/>
      <c r="L343" s="152"/>
      <c r="M343" s="157"/>
      <c r="T343" s="158"/>
      <c r="AT343" s="153" t="s">
        <v>150</v>
      </c>
      <c r="AU343" s="153" t="s">
        <v>83</v>
      </c>
      <c r="AV343" s="13" t="s">
        <v>83</v>
      </c>
      <c r="AW343" s="13" t="s">
        <v>30</v>
      </c>
      <c r="AX343" s="13" t="s">
        <v>81</v>
      </c>
      <c r="AY343" s="153" t="s">
        <v>140</v>
      </c>
    </row>
    <row r="344" spans="2:65" s="1" customFormat="1" ht="24.2" customHeight="1">
      <c r="B344" s="131"/>
      <c r="C344" s="132" t="s">
        <v>764</v>
      </c>
      <c r="D344" s="132" t="s">
        <v>143</v>
      </c>
      <c r="E344" s="133" t="s">
        <v>470</v>
      </c>
      <c r="F344" s="134" t="s">
        <v>765</v>
      </c>
      <c r="G344" s="135" t="s">
        <v>354</v>
      </c>
      <c r="H344" s="176"/>
      <c r="I344" s="137"/>
      <c r="J344" s="138">
        <f>ROUND(I344*H344,2)</f>
        <v>0</v>
      </c>
      <c r="K344" s="134" t="s">
        <v>1</v>
      </c>
      <c r="L344" s="31"/>
      <c r="M344" s="139" t="s">
        <v>1</v>
      </c>
      <c r="N344" s="140" t="s">
        <v>38</v>
      </c>
      <c r="P344" s="141">
        <f>O344*H344</f>
        <v>0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148</v>
      </c>
      <c r="AT344" s="143" t="s">
        <v>143</v>
      </c>
      <c r="AU344" s="143" t="s">
        <v>83</v>
      </c>
      <c r="AY344" s="16" t="s">
        <v>140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81</v>
      </c>
      <c r="BK344" s="144">
        <f>ROUND(I344*H344,2)</f>
        <v>0</v>
      </c>
      <c r="BL344" s="16" t="s">
        <v>148</v>
      </c>
      <c r="BM344" s="143" t="s">
        <v>766</v>
      </c>
    </row>
    <row r="345" spans="2:65" s="12" customFormat="1">
      <c r="B345" s="145"/>
      <c r="D345" s="146" t="s">
        <v>150</v>
      </c>
      <c r="E345" s="147" t="s">
        <v>1</v>
      </c>
      <c r="F345" s="148" t="s">
        <v>476</v>
      </c>
      <c r="H345" s="147" t="s">
        <v>1</v>
      </c>
      <c r="I345" s="149"/>
      <c r="L345" s="145"/>
      <c r="M345" s="150"/>
      <c r="T345" s="151"/>
      <c r="AT345" s="147" t="s">
        <v>150</v>
      </c>
      <c r="AU345" s="147" t="s">
        <v>83</v>
      </c>
      <c r="AV345" s="12" t="s">
        <v>81</v>
      </c>
      <c r="AW345" s="12" t="s">
        <v>30</v>
      </c>
      <c r="AX345" s="12" t="s">
        <v>73</v>
      </c>
      <c r="AY345" s="147" t="s">
        <v>140</v>
      </c>
    </row>
    <row r="346" spans="2:65" s="13" customFormat="1">
      <c r="B346" s="152"/>
      <c r="D346" s="146" t="s">
        <v>150</v>
      </c>
      <c r="E346" s="153" t="s">
        <v>1</v>
      </c>
      <c r="F346" s="154" t="s">
        <v>208</v>
      </c>
      <c r="H346" s="155">
        <v>5</v>
      </c>
      <c r="I346" s="156"/>
      <c r="L346" s="152"/>
      <c r="M346" s="182"/>
      <c r="N346" s="183"/>
      <c r="O346" s="183"/>
      <c r="P346" s="183"/>
      <c r="Q346" s="183"/>
      <c r="R346" s="183"/>
      <c r="S346" s="183"/>
      <c r="T346" s="184"/>
      <c r="AT346" s="153" t="s">
        <v>150</v>
      </c>
      <c r="AU346" s="153" t="s">
        <v>83</v>
      </c>
      <c r="AV346" s="13" t="s">
        <v>83</v>
      </c>
      <c r="AW346" s="13" t="s">
        <v>30</v>
      </c>
      <c r="AX346" s="13" t="s">
        <v>81</v>
      </c>
      <c r="AY346" s="153" t="s">
        <v>140</v>
      </c>
    </row>
    <row r="347" spans="2:65" s="1" customFormat="1" ht="6.95" customHeight="1">
      <c r="B347" s="43"/>
      <c r="C347" s="44"/>
      <c r="D347" s="44"/>
      <c r="E347" s="44"/>
      <c r="F347" s="44"/>
      <c r="G347" s="44"/>
      <c r="H347" s="44"/>
      <c r="I347" s="44"/>
      <c r="J347" s="44"/>
      <c r="K347" s="44"/>
      <c r="L347" s="31"/>
    </row>
  </sheetData>
  <autoFilter ref="C127:K346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6"/>
  <sheetViews>
    <sheetView showGridLines="0" topLeftCell="A165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767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ROUND((SUM(BE121:BE185)),  2)</f>
        <v>0</v>
      </c>
      <c r="I33" s="91">
        <v>0.21</v>
      </c>
      <c r="J33" s="90">
        <f>ROUND(((SUM(BE121:BE185))*I33),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ROUND((SUM(BF121:BF185)),  2)</f>
        <v>0</v>
      </c>
      <c r="I34" s="91">
        <v>0.15</v>
      </c>
      <c r="J34" s="90">
        <f>ROUND(((SUM(BF121:BF185))*I34),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ROUND((SUM(BG121:BG185)),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ROUND((SUM(BH121:BH185)),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ROUND((SUM(BI121:BI185)),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>03 - Odvodnění objektu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J121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107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768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769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9.899999999999999" customHeight="1">
      <c r="B100" s="107"/>
      <c r="D100" s="108" t="s">
        <v>770</v>
      </c>
      <c r="E100" s="109"/>
      <c r="F100" s="109"/>
      <c r="G100" s="109"/>
      <c r="H100" s="109"/>
      <c r="I100" s="109"/>
      <c r="J100" s="110">
        <f>J169</f>
        <v>0</v>
      </c>
      <c r="L100" s="107"/>
    </row>
    <row r="101" spans="2:12" s="9" customFormat="1" ht="19.899999999999999" customHeight="1">
      <c r="B101" s="107"/>
      <c r="D101" s="108" t="s">
        <v>112</v>
      </c>
      <c r="E101" s="109"/>
      <c r="F101" s="109"/>
      <c r="G101" s="109"/>
      <c r="H101" s="109"/>
      <c r="I101" s="109"/>
      <c r="J101" s="110">
        <f>J184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4" t="str">
        <f>E7</f>
        <v>Moříčov - Lovecký zámeček</v>
      </c>
      <c r="F111" s="225"/>
      <c r="G111" s="225"/>
      <c r="H111" s="225"/>
      <c r="L111" s="31"/>
    </row>
    <row r="112" spans="2:12" s="1" customFormat="1" ht="12" customHeight="1">
      <c r="B112" s="31"/>
      <c r="C112" s="26" t="s">
        <v>100</v>
      </c>
      <c r="L112" s="31"/>
    </row>
    <row r="113" spans="2:65" s="1" customFormat="1" ht="16.5" customHeight="1">
      <c r="B113" s="31"/>
      <c r="E113" s="214" t="str">
        <f>E9</f>
        <v>03 - Odvodnění objektu</v>
      </c>
      <c r="F113" s="223"/>
      <c r="G113" s="223"/>
      <c r="H113" s="223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29. 5. 2024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126</v>
      </c>
      <c r="D120" s="113" t="s">
        <v>58</v>
      </c>
      <c r="E120" s="113" t="s">
        <v>54</v>
      </c>
      <c r="F120" s="113" t="s">
        <v>55</v>
      </c>
      <c r="G120" s="113" t="s">
        <v>127</v>
      </c>
      <c r="H120" s="113" t="s">
        <v>128</v>
      </c>
      <c r="I120" s="113" t="s">
        <v>129</v>
      </c>
      <c r="J120" s="113" t="s">
        <v>104</v>
      </c>
      <c r="K120" s="114" t="s">
        <v>130</v>
      </c>
      <c r="L120" s="111"/>
      <c r="M120" s="58" t="s">
        <v>1</v>
      </c>
      <c r="N120" s="59" t="s">
        <v>37</v>
      </c>
      <c r="O120" s="59" t="s">
        <v>131</v>
      </c>
      <c r="P120" s="59" t="s">
        <v>132</v>
      </c>
      <c r="Q120" s="59" t="s">
        <v>133</v>
      </c>
      <c r="R120" s="59" t="s">
        <v>134</v>
      </c>
      <c r="S120" s="59" t="s">
        <v>135</v>
      </c>
      <c r="T120" s="60" t="s">
        <v>136</v>
      </c>
    </row>
    <row r="121" spans="2:65" s="1" customFormat="1" ht="22.9" customHeight="1">
      <c r="B121" s="31"/>
      <c r="C121" s="63" t="s">
        <v>137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19.407632750000001</v>
      </c>
      <c r="S121" s="52"/>
      <c r="T121" s="117">
        <f>T122</f>
        <v>0</v>
      </c>
      <c r="AT121" s="16" t="s">
        <v>72</v>
      </c>
      <c r="AU121" s="16" t="s">
        <v>106</v>
      </c>
      <c r="BK121" s="118">
        <f>BK122</f>
        <v>0</v>
      </c>
    </row>
    <row r="122" spans="2:65" s="11" customFormat="1" ht="25.9" customHeight="1">
      <c r="B122" s="119"/>
      <c r="D122" s="120" t="s">
        <v>72</v>
      </c>
      <c r="E122" s="121" t="s">
        <v>138</v>
      </c>
      <c r="F122" s="121" t="s">
        <v>139</v>
      </c>
      <c r="I122" s="122"/>
      <c r="J122" s="123">
        <f>BK122</f>
        <v>0</v>
      </c>
      <c r="L122" s="119"/>
      <c r="M122" s="124"/>
      <c r="P122" s="125">
        <f>P123+P157+P169+P184</f>
        <v>0</v>
      </c>
      <c r="R122" s="125">
        <f>R123+R157+R169+R184</f>
        <v>19.407632750000001</v>
      </c>
      <c r="T122" s="126">
        <f>T123+T157+T169+T184</f>
        <v>0</v>
      </c>
      <c r="AR122" s="120" t="s">
        <v>81</v>
      </c>
      <c r="AT122" s="127" t="s">
        <v>72</v>
      </c>
      <c r="AU122" s="127" t="s">
        <v>73</v>
      </c>
      <c r="AY122" s="120" t="s">
        <v>140</v>
      </c>
      <c r="BK122" s="128">
        <f>BK123+BK157+BK169+BK184</f>
        <v>0</v>
      </c>
    </row>
    <row r="123" spans="2:65" s="11" customFormat="1" ht="22.9" customHeight="1">
      <c r="B123" s="119"/>
      <c r="D123" s="120" t="s">
        <v>72</v>
      </c>
      <c r="E123" s="129" t="s">
        <v>81</v>
      </c>
      <c r="F123" s="129" t="s">
        <v>771</v>
      </c>
      <c r="I123" s="122"/>
      <c r="J123" s="130">
        <f>BK123</f>
        <v>0</v>
      </c>
      <c r="L123" s="119"/>
      <c r="M123" s="124"/>
      <c r="P123" s="125">
        <f>SUM(P124:P156)</f>
        <v>0</v>
      </c>
      <c r="R123" s="125">
        <f>SUM(R124:R156)</f>
        <v>5.44</v>
      </c>
      <c r="T123" s="126">
        <f>SUM(T124:T156)</f>
        <v>0</v>
      </c>
      <c r="AR123" s="120" t="s">
        <v>81</v>
      </c>
      <c r="AT123" s="127" t="s">
        <v>72</v>
      </c>
      <c r="AU123" s="127" t="s">
        <v>81</v>
      </c>
      <c r="AY123" s="120" t="s">
        <v>140</v>
      </c>
      <c r="BK123" s="128">
        <f>SUM(BK124:BK156)</f>
        <v>0</v>
      </c>
    </row>
    <row r="124" spans="2:65" s="1" customFormat="1" ht="24.2" customHeight="1">
      <c r="B124" s="131"/>
      <c r="C124" s="132" t="s">
        <v>81</v>
      </c>
      <c r="D124" s="132" t="s">
        <v>143</v>
      </c>
      <c r="E124" s="133" t="s">
        <v>772</v>
      </c>
      <c r="F124" s="134" t="s">
        <v>773</v>
      </c>
      <c r="G124" s="135" t="s">
        <v>246</v>
      </c>
      <c r="H124" s="136">
        <v>0.5</v>
      </c>
      <c r="I124" s="137"/>
      <c r="J124" s="138">
        <f>ROUND(I124*H124,2)</f>
        <v>0</v>
      </c>
      <c r="K124" s="134" t="s">
        <v>147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148</v>
      </c>
      <c r="AT124" s="143" t="s">
        <v>143</v>
      </c>
      <c r="AU124" s="143" t="s">
        <v>83</v>
      </c>
      <c r="AY124" s="16" t="s">
        <v>140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148</v>
      </c>
      <c r="BM124" s="143" t="s">
        <v>774</v>
      </c>
    </row>
    <row r="125" spans="2:65" s="12" customFormat="1">
      <c r="B125" s="145"/>
      <c r="D125" s="146" t="s">
        <v>150</v>
      </c>
      <c r="E125" s="147" t="s">
        <v>1</v>
      </c>
      <c r="F125" s="148" t="s">
        <v>775</v>
      </c>
      <c r="H125" s="147" t="s">
        <v>1</v>
      </c>
      <c r="I125" s="149"/>
      <c r="L125" s="145"/>
      <c r="M125" s="150"/>
      <c r="T125" s="151"/>
      <c r="AT125" s="147" t="s">
        <v>150</v>
      </c>
      <c r="AU125" s="147" t="s">
        <v>83</v>
      </c>
      <c r="AV125" s="12" t="s">
        <v>81</v>
      </c>
      <c r="AW125" s="12" t="s">
        <v>30</v>
      </c>
      <c r="AX125" s="12" t="s">
        <v>73</v>
      </c>
      <c r="AY125" s="147" t="s">
        <v>140</v>
      </c>
    </row>
    <row r="126" spans="2:65" s="13" customFormat="1">
      <c r="B126" s="152"/>
      <c r="D126" s="146" t="s">
        <v>150</v>
      </c>
      <c r="E126" s="153" t="s">
        <v>1</v>
      </c>
      <c r="F126" s="154" t="s">
        <v>776</v>
      </c>
      <c r="H126" s="155">
        <v>0.5</v>
      </c>
      <c r="I126" s="156"/>
      <c r="L126" s="152"/>
      <c r="M126" s="157"/>
      <c r="T126" s="158"/>
      <c r="AT126" s="153" t="s">
        <v>150</v>
      </c>
      <c r="AU126" s="153" t="s">
        <v>83</v>
      </c>
      <c r="AV126" s="13" t="s">
        <v>83</v>
      </c>
      <c r="AW126" s="13" t="s">
        <v>30</v>
      </c>
      <c r="AX126" s="13" t="s">
        <v>81</v>
      </c>
      <c r="AY126" s="153" t="s">
        <v>140</v>
      </c>
    </row>
    <row r="127" spans="2:65" s="1" customFormat="1" ht="37.9" customHeight="1">
      <c r="B127" s="131"/>
      <c r="C127" s="132" t="s">
        <v>83</v>
      </c>
      <c r="D127" s="132" t="s">
        <v>143</v>
      </c>
      <c r="E127" s="133" t="s">
        <v>777</v>
      </c>
      <c r="F127" s="134" t="s">
        <v>778</v>
      </c>
      <c r="G127" s="135" t="s">
        <v>246</v>
      </c>
      <c r="H127" s="136">
        <v>18</v>
      </c>
      <c r="I127" s="137"/>
      <c r="J127" s="138">
        <f>ROUND(I127*H127,2)</f>
        <v>0</v>
      </c>
      <c r="K127" s="134" t="s">
        <v>147</v>
      </c>
      <c r="L127" s="31"/>
      <c r="M127" s="139" t="s">
        <v>1</v>
      </c>
      <c r="N127" s="140" t="s">
        <v>38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148</v>
      </c>
      <c r="AT127" s="143" t="s">
        <v>143</v>
      </c>
      <c r="AU127" s="143" t="s">
        <v>83</v>
      </c>
      <c r="AY127" s="16" t="s">
        <v>140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81</v>
      </c>
      <c r="BK127" s="144">
        <f>ROUND(I127*H127,2)</f>
        <v>0</v>
      </c>
      <c r="BL127" s="16" t="s">
        <v>148</v>
      </c>
      <c r="BM127" s="143" t="s">
        <v>779</v>
      </c>
    </row>
    <row r="128" spans="2:65" s="12" customFormat="1">
      <c r="B128" s="145"/>
      <c r="D128" s="146" t="s">
        <v>150</v>
      </c>
      <c r="E128" s="147" t="s">
        <v>1</v>
      </c>
      <c r="F128" s="148" t="s">
        <v>780</v>
      </c>
      <c r="H128" s="147" t="s">
        <v>1</v>
      </c>
      <c r="I128" s="149"/>
      <c r="L128" s="145"/>
      <c r="M128" s="150"/>
      <c r="T128" s="151"/>
      <c r="AT128" s="147" t="s">
        <v>150</v>
      </c>
      <c r="AU128" s="147" t="s">
        <v>83</v>
      </c>
      <c r="AV128" s="12" t="s">
        <v>81</v>
      </c>
      <c r="AW128" s="12" t="s">
        <v>30</v>
      </c>
      <c r="AX128" s="12" t="s">
        <v>73</v>
      </c>
      <c r="AY128" s="147" t="s">
        <v>140</v>
      </c>
    </row>
    <row r="129" spans="2:65" s="13" customFormat="1">
      <c r="B129" s="152"/>
      <c r="D129" s="146" t="s">
        <v>150</v>
      </c>
      <c r="E129" s="153" t="s">
        <v>1</v>
      </c>
      <c r="F129" s="154" t="s">
        <v>781</v>
      </c>
      <c r="H129" s="155">
        <v>18</v>
      </c>
      <c r="I129" s="156"/>
      <c r="L129" s="152"/>
      <c r="M129" s="157"/>
      <c r="T129" s="158"/>
      <c r="AT129" s="153" t="s">
        <v>150</v>
      </c>
      <c r="AU129" s="153" t="s">
        <v>83</v>
      </c>
      <c r="AV129" s="13" t="s">
        <v>83</v>
      </c>
      <c r="AW129" s="13" t="s">
        <v>30</v>
      </c>
      <c r="AX129" s="13" t="s">
        <v>81</v>
      </c>
      <c r="AY129" s="153" t="s">
        <v>140</v>
      </c>
    </row>
    <row r="130" spans="2:65" s="1" customFormat="1" ht="33" customHeight="1">
      <c r="B130" s="131"/>
      <c r="C130" s="132" t="s">
        <v>141</v>
      </c>
      <c r="D130" s="132" t="s">
        <v>143</v>
      </c>
      <c r="E130" s="133" t="s">
        <v>782</v>
      </c>
      <c r="F130" s="134" t="s">
        <v>783</v>
      </c>
      <c r="G130" s="135" t="s">
        <v>246</v>
      </c>
      <c r="H130" s="136">
        <v>12</v>
      </c>
      <c r="I130" s="137"/>
      <c r="J130" s="138">
        <f>ROUND(I130*H130,2)</f>
        <v>0</v>
      </c>
      <c r="K130" s="134" t="s">
        <v>147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148</v>
      </c>
      <c r="AT130" s="143" t="s">
        <v>143</v>
      </c>
      <c r="AU130" s="143" t="s">
        <v>83</v>
      </c>
      <c r="AY130" s="16" t="s">
        <v>140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148</v>
      </c>
      <c r="BM130" s="143" t="s">
        <v>784</v>
      </c>
    </row>
    <row r="131" spans="2:65" s="12" customFormat="1">
      <c r="B131" s="145"/>
      <c r="D131" s="146" t="s">
        <v>150</v>
      </c>
      <c r="E131" s="147" t="s">
        <v>1</v>
      </c>
      <c r="F131" s="148" t="s">
        <v>785</v>
      </c>
      <c r="H131" s="147" t="s">
        <v>1</v>
      </c>
      <c r="I131" s="149"/>
      <c r="L131" s="145"/>
      <c r="M131" s="150"/>
      <c r="T131" s="151"/>
      <c r="AT131" s="147" t="s">
        <v>150</v>
      </c>
      <c r="AU131" s="147" t="s">
        <v>83</v>
      </c>
      <c r="AV131" s="12" t="s">
        <v>81</v>
      </c>
      <c r="AW131" s="12" t="s">
        <v>30</v>
      </c>
      <c r="AX131" s="12" t="s">
        <v>73</v>
      </c>
      <c r="AY131" s="147" t="s">
        <v>140</v>
      </c>
    </row>
    <row r="132" spans="2:65" s="13" customFormat="1">
      <c r="B132" s="152"/>
      <c r="D132" s="146" t="s">
        <v>150</v>
      </c>
      <c r="E132" s="153" t="s">
        <v>1</v>
      </c>
      <c r="F132" s="154" t="s">
        <v>786</v>
      </c>
      <c r="H132" s="155">
        <v>12</v>
      </c>
      <c r="I132" s="156"/>
      <c r="L132" s="152"/>
      <c r="M132" s="157"/>
      <c r="T132" s="158"/>
      <c r="AT132" s="153" t="s">
        <v>150</v>
      </c>
      <c r="AU132" s="153" t="s">
        <v>83</v>
      </c>
      <c r="AV132" s="13" t="s">
        <v>83</v>
      </c>
      <c r="AW132" s="13" t="s">
        <v>30</v>
      </c>
      <c r="AX132" s="13" t="s">
        <v>81</v>
      </c>
      <c r="AY132" s="153" t="s">
        <v>140</v>
      </c>
    </row>
    <row r="133" spans="2:65" s="1" customFormat="1" ht="37.9" customHeight="1">
      <c r="B133" s="131"/>
      <c r="C133" s="132" t="s">
        <v>148</v>
      </c>
      <c r="D133" s="132" t="s">
        <v>143</v>
      </c>
      <c r="E133" s="133" t="s">
        <v>787</v>
      </c>
      <c r="F133" s="134" t="s">
        <v>788</v>
      </c>
      <c r="G133" s="135" t="s">
        <v>246</v>
      </c>
      <c r="H133" s="136">
        <v>32</v>
      </c>
      <c r="I133" s="137"/>
      <c r="J133" s="138">
        <f>ROUND(I133*H133,2)</f>
        <v>0</v>
      </c>
      <c r="K133" s="134" t="s">
        <v>147</v>
      </c>
      <c r="L133" s="31"/>
      <c r="M133" s="139" t="s">
        <v>1</v>
      </c>
      <c r="N133" s="140" t="s">
        <v>38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148</v>
      </c>
      <c r="AT133" s="143" t="s">
        <v>143</v>
      </c>
      <c r="AU133" s="143" t="s">
        <v>83</v>
      </c>
      <c r="AY133" s="16" t="s">
        <v>140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148</v>
      </c>
      <c r="BM133" s="143" t="s">
        <v>789</v>
      </c>
    </row>
    <row r="134" spans="2:65" s="12" customFormat="1">
      <c r="B134" s="145"/>
      <c r="D134" s="146" t="s">
        <v>150</v>
      </c>
      <c r="E134" s="147" t="s">
        <v>1</v>
      </c>
      <c r="F134" s="148" t="s">
        <v>790</v>
      </c>
      <c r="H134" s="147" t="s">
        <v>1</v>
      </c>
      <c r="I134" s="149"/>
      <c r="L134" s="145"/>
      <c r="M134" s="150"/>
      <c r="T134" s="151"/>
      <c r="AT134" s="147" t="s">
        <v>150</v>
      </c>
      <c r="AU134" s="147" t="s">
        <v>83</v>
      </c>
      <c r="AV134" s="12" t="s">
        <v>81</v>
      </c>
      <c r="AW134" s="12" t="s">
        <v>30</v>
      </c>
      <c r="AX134" s="12" t="s">
        <v>73</v>
      </c>
      <c r="AY134" s="147" t="s">
        <v>140</v>
      </c>
    </row>
    <row r="135" spans="2:65" s="13" customFormat="1">
      <c r="B135" s="152"/>
      <c r="D135" s="146" t="s">
        <v>150</v>
      </c>
      <c r="E135" s="153" t="s">
        <v>1</v>
      </c>
      <c r="F135" s="154" t="s">
        <v>791</v>
      </c>
      <c r="H135" s="155">
        <v>32</v>
      </c>
      <c r="I135" s="156"/>
      <c r="L135" s="152"/>
      <c r="M135" s="157"/>
      <c r="T135" s="158"/>
      <c r="AT135" s="153" t="s">
        <v>150</v>
      </c>
      <c r="AU135" s="153" t="s">
        <v>83</v>
      </c>
      <c r="AV135" s="13" t="s">
        <v>83</v>
      </c>
      <c r="AW135" s="13" t="s">
        <v>30</v>
      </c>
      <c r="AX135" s="13" t="s">
        <v>81</v>
      </c>
      <c r="AY135" s="153" t="s">
        <v>140</v>
      </c>
    </row>
    <row r="136" spans="2:65" s="1" customFormat="1" ht="37.9" customHeight="1">
      <c r="B136" s="131"/>
      <c r="C136" s="132" t="s">
        <v>208</v>
      </c>
      <c r="D136" s="132" t="s">
        <v>143</v>
      </c>
      <c r="E136" s="133" t="s">
        <v>500</v>
      </c>
      <c r="F136" s="134" t="s">
        <v>501</v>
      </c>
      <c r="G136" s="135" t="s">
        <v>246</v>
      </c>
      <c r="H136" s="136">
        <v>22.6</v>
      </c>
      <c r="I136" s="137"/>
      <c r="J136" s="138">
        <f>ROUND(I136*H136,2)</f>
        <v>0</v>
      </c>
      <c r="K136" s="134" t="s">
        <v>147</v>
      </c>
      <c r="L136" s="31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148</v>
      </c>
      <c r="AT136" s="143" t="s">
        <v>143</v>
      </c>
      <c r="AU136" s="143" t="s">
        <v>83</v>
      </c>
      <c r="AY136" s="16" t="s">
        <v>140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81</v>
      </c>
      <c r="BK136" s="144">
        <f>ROUND(I136*H136,2)</f>
        <v>0</v>
      </c>
      <c r="BL136" s="16" t="s">
        <v>148</v>
      </c>
      <c r="BM136" s="143" t="s">
        <v>792</v>
      </c>
    </row>
    <row r="137" spans="2:65" s="13" customFormat="1">
      <c r="B137" s="152"/>
      <c r="D137" s="146" t="s">
        <v>150</v>
      </c>
      <c r="E137" s="153" t="s">
        <v>1</v>
      </c>
      <c r="F137" s="154" t="s">
        <v>793</v>
      </c>
      <c r="H137" s="155">
        <v>62</v>
      </c>
      <c r="I137" s="156"/>
      <c r="L137" s="152"/>
      <c r="M137" s="157"/>
      <c r="T137" s="158"/>
      <c r="AT137" s="153" t="s">
        <v>150</v>
      </c>
      <c r="AU137" s="153" t="s">
        <v>83</v>
      </c>
      <c r="AV137" s="13" t="s">
        <v>83</v>
      </c>
      <c r="AW137" s="13" t="s">
        <v>30</v>
      </c>
      <c r="AX137" s="13" t="s">
        <v>73</v>
      </c>
      <c r="AY137" s="153" t="s">
        <v>140</v>
      </c>
    </row>
    <row r="138" spans="2:65" s="13" customFormat="1">
      <c r="B138" s="152"/>
      <c r="D138" s="146" t="s">
        <v>150</v>
      </c>
      <c r="E138" s="153" t="s">
        <v>1</v>
      </c>
      <c r="F138" s="154" t="s">
        <v>794</v>
      </c>
      <c r="H138" s="155">
        <v>-39.4</v>
      </c>
      <c r="I138" s="156"/>
      <c r="L138" s="152"/>
      <c r="M138" s="157"/>
      <c r="T138" s="158"/>
      <c r="AT138" s="153" t="s">
        <v>150</v>
      </c>
      <c r="AU138" s="153" t="s">
        <v>83</v>
      </c>
      <c r="AV138" s="13" t="s">
        <v>83</v>
      </c>
      <c r="AW138" s="13" t="s">
        <v>30</v>
      </c>
      <c r="AX138" s="13" t="s">
        <v>73</v>
      </c>
      <c r="AY138" s="153" t="s">
        <v>140</v>
      </c>
    </row>
    <row r="139" spans="2:65" s="14" customFormat="1">
      <c r="B139" s="159"/>
      <c r="D139" s="146" t="s">
        <v>150</v>
      </c>
      <c r="E139" s="160" t="s">
        <v>1</v>
      </c>
      <c r="F139" s="161" t="s">
        <v>159</v>
      </c>
      <c r="H139" s="162">
        <v>22.6</v>
      </c>
      <c r="I139" s="163"/>
      <c r="L139" s="159"/>
      <c r="M139" s="164"/>
      <c r="T139" s="165"/>
      <c r="AT139" s="160" t="s">
        <v>150</v>
      </c>
      <c r="AU139" s="160" t="s">
        <v>83</v>
      </c>
      <c r="AV139" s="14" t="s">
        <v>148</v>
      </c>
      <c r="AW139" s="14" t="s">
        <v>30</v>
      </c>
      <c r="AX139" s="14" t="s">
        <v>81</v>
      </c>
      <c r="AY139" s="160" t="s">
        <v>140</v>
      </c>
    </row>
    <row r="140" spans="2:65" s="1" customFormat="1" ht="37.9" customHeight="1">
      <c r="B140" s="131"/>
      <c r="C140" s="132" t="s">
        <v>163</v>
      </c>
      <c r="D140" s="132" t="s">
        <v>143</v>
      </c>
      <c r="E140" s="133" t="s">
        <v>503</v>
      </c>
      <c r="F140" s="134" t="s">
        <v>504</v>
      </c>
      <c r="G140" s="135" t="s">
        <v>246</v>
      </c>
      <c r="H140" s="136">
        <v>22.6</v>
      </c>
      <c r="I140" s="137"/>
      <c r="J140" s="138">
        <f>ROUND(I140*H140,2)</f>
        <v>0</v>
      </c>
      <c r="K140" s="134" t="s">
        <v>147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143</v>
      </c>
      <c r="AU140" s="143" t="s">
        <v>83</v>
      </c>
      <c r="AY140" s="16" t="s">
        <v>140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148</v>
      </c>
      <c r="BM140" s="143" t="s">
        <v>795</v>
      </c>
    </row>
    <row r="141" spans="2:65" s="1" customFormat="1" ht="37.9" customHeight="1">
      <c r="B141" s="131"/>
      <c r="C141" s="132" t="s">
        <v>219</v>
      </c>
      <c r="D141" s="132" t="s">
        <v>143</v>
      </c>
      <c r="E141" s="133" t="s">
        <v>506</v>
      </c>
      <c r="F141" s="134" t="s">
        <v>507</v>
      </c>
      <c r="G141" s="135" t="s">
        <v>246</v>
      </c>
      <c r="H141" s="136">
        <v>22.6</v>
      </c>
      <c r="I141" s="137"/>
      <c r="J141" s="138">
        <f>ROUND(I141*H141,2)</f>
        <v>0</v>
      </c>
      <c r="K141" s="134" t="s">
        <v>147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83</v>
      </c>
      <c r="AY141" s="16" t="s">
        <v>140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148</v>
      </c>
      <c r="BM141" s="143" t="s">
        <v>796</v>
      </c>
    </row>
    <row r="142" spans="2:65" s="1" customFormat="1" ht="37.9" customHeight="1">
      <c r="B142" s="131"/>
      <c r="C142" s="132" t="s">
        <v>226</v>
      </c>
      <c r="D142" s="132" t="s">
        <v>143</v>
      </c>
      <c r="E142" s="133" t="s">
        <v>509</v>
      </c>
      <c r="F142" s="134" t="s">
        <v>510</v>
      </c>
      <c r="G142" s="135" t="s">
        <v>246</v>
      </c>
      <c r="H142" s="136">
        <v>339</v>
      </c>
      <c r="I142" s="137"/>
      <c r="J142" s="138">
        <f>ROUND(I142*H142,2)</f>
        <v>0</v>
      </c>
      <c r="K142" s="134" t="s">
        <v>147</v>
      </c>
      <c r="L142" s="31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83</v>
      </c>
      <c r="AY142" s="16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148</v>
      </c>
      <c r="BM142" s="143" t="s">
        <v>797</v>
      </c>
    </row>
    <row r="143" spans="2:65" s="13" customFormat="1">
      <c r="B143" s="152"/>
      <c r="D143" s="146" t="s">
        <v>150</v>
      </c>
      <c r="E143" s="153" t="s">
        <v>1</v>
      </c>
      <c r="F143" s="154" t="s">
        <v>798</v>
      </c>
      <c r="H143" s="155">
        <v>339</v>
      </c>
      <c r="I143" s="156"/>
      <c r="L143" s="152"/>
      <c r="M143" s="157"/>
      <c r="T143" s="158"/>
      <c r="AT143" s="153" t="s">
        <v>150</v>
      </c>
      <c r="AU143" s="153" t="s">
        <v>83</v>
      </c>
      <c r="AV143" s="13" t="s">
        <v>83</v>
      </c>
      <c r="AW143" s="13" t="s">
        <v>30</v>
      </c>
      <c r="AX143" s="13" t="s">
        <v>81</v>
      </c>
      <c r="AY143" s="153" t="s">
        <v>140</v>
      </c>
    </row>
    <row r="144" spans="2:65" s="1" customFormat="1" ht="16.5" customHeight="1">
      <c r="B144" s="131"/>
      <c r="C144" s="132" t="s">
        <v>195</v>
      </c>
      <c r="D144" s="132" t="s">
        <v>143</v>
      </c>
      <c r="E144" s="133" t="s">
        <v>513</v>
      </c>
      <c r="F144" s="134" t="s">
        <v>514</v>
      </c>
      <c r="G144" s="135" t="s">
        <v>246</v>
      </c>
      <c r="H144" s="136">
        <v>22.6</v>
      </c>
      <c r="I144" s="137"/>
      <c r="J144" s="138">
        <f>ROUND(I144*H144,2)</f>
        <v>0</v>
      </c>
      <c r="K144" s="134" t="s">
        <v>147</v>
      </c>
      <c r="L144" s="31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83</v>
      </c>
      <c r="AY144" s="16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81</v>
      </c>
      <c r="BK144" s="144">
        <f>ROUND(I144*H144,2)</f>
        <v>0</v>
      </c>
      <c r="BL144" s="16" t="s">
        <v>148</v>
      </c>
      <c r="BM144" s="143" t="s">
        <v>799</v>
      </c>
    </row>
    <row r="145" spans="2:65" s="1" customFormat="1" ht="33" customHeight="1">
      <c r="B145" s="131"/>
      <c r="C145" s="132" t="s">
        <v>237</v>
      </c>
      <c r="D145" s="132" t="s">
        <v>143</v>
      </c>
      <c r="E145" s="133" t="s">
        <v>516</v>
      </c>
      <c r="F145" s="134" t="s">
        <v>517</v>
      </c>
      <c r="G145" s="135" t="s">
        <v>300</v>
      </c>
      <c r="H145" s="136">
        <v>40.68</v>
      </c>
      <c r="I145" s="137"/>
      <c r="J145" s="138">
        <f>ROUND(I145*H145,2)</f>
        <v>0</v>
      </c>
      <c r="K145" s="134" t="s">
        <v>147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148</v>
      </c>
      <c r="AT145" s="143" t="s">
        <v>143</v>
      </c>
      <c r="AU145" s="143" t="s">
        <v>83</v>
      </c>
      <c r="AY145" s="16" t="s">
        <v>140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148</v>
      </c>
      <c r="BM145" s="143" t="s">
        <v>800</v>
      </c>
    </row>
    <row r="146" spans="2:65" s="13" customFormat="1">
      <c r="B146" s="152"/>
      <c r="D146" s="146" t="s">
        <v>150</v>
      </c>
      <c r="E146" s="153" t="s">
        <v>1</v>
      </c>
      <c r="F146" s="154" t="s">
        <v>801</v>
      </c>
      <c r="H146" s="155">
        <v>40.68</v>
      </c>
      <c r="I146" s="156"/>
      <c r="L146" s="152"/>
      <c r="M146" s="157"/>
      <c r="T146" s="158"/>
      <c r="AT146" s="153" t="s">
        <v>150</v>
      </c>
      <c r="AU146" s="153" t="s">
        <v>83</v>
      </c>
      <c r="AV146" s="13" t="s">
        <v>83</v>
      </c>
      <c r="AW146" s="13" t="s">
        <v>30</v>
      </c>
      <c r="AX146" s="13" t="s">
        <v>81</v>
      </c>
      <c r="AY146" s="153" t="s">
        <v>140</v>
      </c>
    </row>
    <row r="147" spans="2:65" s="1" customFormat="1" ht="24.2" customHeight="1">
      <c r="B147" s="131"/>
      <c r="C147" s="132" t="s">
        <v>243</v>
      </c>
      <c r="D147" s="132" t="s">
        <v>143</v>
      </c>
      <c r="E147" s="133" t="s">
        <v>802</v>
      </c>
      <c r="F147" s="134" t="s">
        <v>803</v>
      </c>
      <c r="G147" s="135" t="s">
        <v>246</v>
      </c>
      <c r="H147" s="136">
        <v>39.4</v>
      </c>
      <c r="I147" s="137"/>
      <c r="J147" s="138">
        <f>ROUND(I147*H147,2)</f>
        <v>0</v>
      </c>
      <c r="K147" s="134" t="s">
        <v>147</v>
      </c>
      <c r="L147" s="31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148</v>
      </c>
      <c r="AT147" s="143" t="s">
        <v>143</v>
      </c>
      <c r="AU147" s="143" t="s">
        <v>83</v>
      </c>
      <c r="AY147" s="16" t="s">
        <v>140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148</v>
      </c>
      <c r="BM147" s="143" t="s">
        <v>804</v>
      </c>
    </row>
    <row r="148" spans="2:65" s="12" customFormat="1">
      <c r="B148" s="145"/>
      <c r="D148" s="146" t="s">
        <v>150</v>
      </c>
      <c r="E148" s="147" t="s">
        <v>1</v>
      </c>
      <c r="F148" s="148" t="s">
        <v>805</v>
      </c>
      <c r="H148" s="147" t="s">
        <v>1</v>
      </c>
      <c r="I148" s="149"/>
      <c r="L148" s="145"/>
      <c r="M148" s="150"/>
      <c r="T148" s="151"/>
      <c r="AT148" s="147" t="s">
        <v>150</v>
      </c>
      <c r="AU148" s="147" t="s">
        <v>83</v>
      </c>
      <c r="AV148" s="12" t="s">
        <v>81</v>
      </c>
      <c r="AW148" s="12" t="s">
        <v>30</v>
      </c>
      <c r="AX148" s="12" t="s">
        <v>73</v>
      </c>
      <c r="AY148" s="147" t="s">
        <v>140</v>
      </c>
    </row>
    <row r="149" spans="2:65" s="13" customFormat="1">
      <c r="B149" s="152"/>
      <c r="D149" s="146" t="s">
        <v>150</v>
      </c>
      <c r="E149" s="153" t="s">
        <v>1</v>
      </c>
      <c r="F149" s="154" t="s">
        <v>336</v>
      </c>
      <c r="H149" s="155">
        <v>25</v>
      </c>
      <c r="I149" s="156"/>
      <c r="L149" s="152"/>
      <c r="M149" s="157"/>
      <c r="T149" s="158"/>
      <c r="AT149" s="153" t="s">
        <v>150</v>
      </c>
      <c r="AU149" s="153" t="s">
        <v>83</v>
      </c>
      <c r="AV149" s="13" t="s">
        <v>83</v>
      </c>
      <c r="AW149" s="13" t="s">
        <v>30</v>
      </c>
      <c r="AX149" s="13" t="s">
        <v>73</v>
      </c>
      <c r="AY149" s="153" t="s">
        <v>140</v>
      </c>
    </row>
    <row r="150" spans="2:65" s="12" customFormat="1">
      <c r="B150" s="145"/>
      <c r="D150" s="146" t="s">
        <v>150</v>
      </c>
      <c r="E150" s="147" t="s">
        <v>1</v>
      </c>
      <c r="F150" s="148" t="s">
        <v>806</v>
      </c>
      <c r="H150" s="147" t="s">
        <v>1</v>
      </c>
      <c r="I150" s="149"/>
      <c r="L150" s="145"/>
      <c r="M150" s="150"/>
      <c r="T150" s="151"/>
      <c r="AT150" s="147" t="s">
        <v>150</v>
      </c>
      <c r="AU150" s="147" t="s">
        <v>83</v>
      </c>
      <c r="AV150" s="12" t="s">
        <v>81</v>
      </c>
      <c r="AW150" s="12" t="s">
        <v>30</v>
      </c>
      <c r="AX150" s="12" t="s">
        <v>73</v>
      </c>
      <c r="AY150" s="147" t="s">
        <v>140</v>
      </c>
    </row>
    <row r="151" spans="2:65" s="13" customFormat="1">
      <c r="B151" s="152"/>
      <c r="D151" s="146" t="s">
        <v>150</v>
      </c>
      <c r="E151" s="153" t="s">
        <v>1</v>
      </c>
      <c r="F151" s="154" t="s">
        <v>807</v>
      </c>
      <c r="H151" s="155">
        <v>14.4</v>
      </c>
      <c r="I151" s="156"/>
      <c r="L151" s="152"/>
      <c r="M151" s="157"/>
      <c r="T151" s="158"/>
      <c r="AT151" s="153" t="s">
        <v>150</v>
      </c>
      <c r="AU151" s="153" t="s">
        <v>83</v>
      </c>
      <c r="AV151" s="13" t="s">
        <v>83</v>
      </c>
      <c r="AW151" s="13" t="s">
        <v>30</v>
      </c>
      <c r="AX151" s="13" t="s">
        <v>73</v>
      </c>
      <c r="AY151" s="153" t="s">
        <v>140</v>
      </c>
    </row>
    <row r="152" spans="2:65" s="14" customFormat="1">
      <c r="B152" s="159"/>
      <c r="D152" s="146" t="s">
        <v>150</v>
      </c>
      <c r="E152" s="160" t="s">
        <v>1</v>
      </c>
      <c r="F152" s="161" t="s">
        <v>159</v>
      </c>
      <c r="H152" s="162">
        <v>39.4</v>
      </c>
      <c r="I152" s="163"/>
      <c r="L152" s="159"/>
      <c r="M152" s="164"/>
      <c r="T152" s="165"/>
      <c r="AT152" s="160" t="s">
        <v>150</v>
      </c>
      <c r="AU152" s="160" t="s">
        <v>83</v>
      </c>
      <c r="AV152" s="14" t="s">
        <v>148</v>
      </c>
      <c r="AW152" s="14" t="s">
        <v>30</v>
      </c>
      <c r="AX152" s="14" t="s">
        <v>81</v>
      </c>
      <c r="AY152" s="160" t="s">
        <v>140</v>
      </c>
    </row>
    <row r="153" spans="2:65" s="1" customFormat="1" ht="24.2" customHeight="1">
      <c r="B153" s="131"/>
      <c r="C153" s="132" t="s">
        <v>254</v>
      </c>
      <c r="D153" s="132" t="s">
        <v>143</v>
      </c>
      <c r="E153" s="133" t="s">
        <v>808</v>
      </c>
      <c r="F153" s="134" t="s">
        <v>809</v>
      </c>
      <c r="G153" s="135" t="s">
        <v>246</v>
      </c>
      <c r="H153" s="136">
        <v>2.72</v>
      </c>
      <c r="I153" s="137"/>
      <c r="J153" s="138">
        <f>ROUND(I153*H153,2)</f>
        <v>0</v>
      </c>
      <c r="K153" s="134" t="s">
        <v>147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143</v>
      </c>
      <c r="AU153" s="143" t="s">
        <v>83</v>
      </c>
      <c r="AY153" s="16" t="s">
        <v>140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148</v>
      </c>
      <c r="BM153" s="143" t="s">
        <v>810</v>
      </c>
    </row>
    <row r="154" spans="2:65" s="13" customFormat="1">
      <c r="B154" s="152"/>
      <c r="D154" s="146" t="s">
        <v>150</v>
      </c>
      <c r="E154" s="153" t="s">
        <v>1</v>
      </c>
      <c r="F154" s="154" t="s">
        <v>811</v>
      </c>
      <c r="H154" s="155">
        <v>2.72</v>
      </c>
      <c r="I154" s="156"/>
      <c r="L154" s="152"/>
      <c r="M154" s="157"/>
      <c r="T154" s="158"/>
      <c r="AT154" s="153" t="s">
        <v>150</v>
      </c>
      <c r="AU154" s="153" t="s">
        <v>83</v>
      </c>
      <c r="AV154" s="13" t="s">
        <v>83</v>
      </c>
      <c r="AW154" s="13" t="s">
        <v>30</v>
      </c>
      <c r="AX154" s="13" t="s">
        <v>81</v>
      </c>
      <c r="AY154" s="153" t="s">
        <v>140</v>
      </c>
    </row>
    <row r="155" spans="2:65" s="1" customFormat="1" ht="16.5" customHeight="1">
      <c r="B155" s="131"/>
      <c r="C155" s="166" t="s">
        <v>267</v>
      </c>
      <c r="D155" s="166" t="s">
        <v>337</v>
      </c>
      <c r="E155" s="167" t="s">
        <v>812</v>
      </c>
      <c r="F155" s="168" t="s">
        <v>813</v>
      </c>
      <c r="G155" s="169" t="s">
        <v>300</v>
      </c>
      <c r="H155" s="170">
        <v>5.44</v>
      </c>
      <c r="I155" s="171"/>
      <c r="J155" s="172">
        <f>ROUND(I155*H155,2)</f>
        <v>0</v>
      </c>
      <c r="K155" s="168" t="s">
        <v>147</v>
      </c>
      <c r="L155" s="173"/>
      <c r="M155" s="174" t="s">
        <v>1</v>
      </c>
      <c r="N155" s="175" t="s">
        <v>38</v>
      </c>
      <c r="P155" s="141">
        <f>O155*H155</f>
        <v>0</v>
      </c>
      <c r="Q155" s="141">
        <v>1</v>
      </c>
      <c r="R155" s="141">
        <f>Q155*H155</f>
        <v>5.44</v>
      </c>
      <c r="S155" s="141">
        <v>0</v>
      </c>
      <c r="T155" s="142">
        <f>S155*H155</f>
        <v>0</v>
      </c>
      <c r="AR155" s="143" t="s">
        <v>226</v>
      </c>
      <c r="AT155" s="143" t="s">
        <v>337</v>
      </c>
      <c r="AU155" s="143" t="s">
        <v>83</v>
      </c>
      <c r="AY155" s="16" t="s">
        <v>140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81</v>
      </c>
      <c r="BK155" s="144">
        <f>ROUND(I155*H155,2)</f>
        <v>0</v>
      </c>
      <c r="BL155" s="16" t="s">
        <v>148</v>
      </c>
      <c r="BM155" s="143" t="s">
        <v>814</v>
      </c>
    </row>
    <row r="156" spans="2:65" s="13" customFormat="1">
      <c r="B156" s="152"/>
      <c r="D156" s="146" t="s">
        <v>150</v>
      </c>
      <c r="E156" s="153" t="s">
        <v>1</v>
      </c>
      <c r="F156" s="154" t="s">
        <v>815</v>
      </c>
      <c r="H156" s="155">
        <v>5.44</v>
      </c>
      <c r="I156" s="156"/>
      <c r="L156" s="152"/>
      <c r="M156" s="157"/>
      <c r="T156" s="158"/>
      <c r="AT156" s="153" t="s">
        <v>150</v>
      </c>
      <c r="AU156" s="153" t="s">
        <v>83</v>
      </c>
      <c r="AV156" s="13" t="s">
        <v>83</v>
      </c>
      <c r="AW156" s="13" t="s">
        <v>30</v>
      </c>
      <c r="AX156" s="13" t="s">
        <v>81</v>
      </c>
      <c r="AY156" s="153" t="s">
        <v>140</v>
      </c>
    </row>
    <row r="157" spans="2:65" s="11" customFormat="1" ht="22.9" customHeight="1">
      <c r="B157" s="119"/>
      <c r="D157" s="120" t="s">
        <v>72</v>
      </c>
      <c r="E157" s="129" t="s">
        <v>83</v>
      </c>
      <c r="F157" s="129" t="s">
        <v>816</v>
      </c>
      <c r="I157" s="122"/>
      <c r="J157" s="130">
        <f>BK157</f>
        <v>0</v>
      </c>
      <c r="L157" s="119"/>
      <c r="M157" s="124"/>
      <c r="P157" s="125">
        <f>SUM(P158:P168)</f>
        <v>0</v>
      </c>
      <c r="R157" s="125">
        <f>SUM(R158:R168)</f>
        <v>13.752382750000001</v>
      </c>
      <c r="T157" s="126">
        <f>SUM(T158:T168)</f>
        <v>0</v>
      </c>
      <c r="AR157" s="120" t="s">
        <v>81</v>
      </c>
      <c r="AT157" s="127" t="s">
        <v>72</v>
      </c>
      <c r="AU157" s="127" t="s">
        <v>81</v>
      </c>
      <c r="AY157" s="120" t="s">
        <v>140</v>
      </c>
      <c r="BK157" s="128">
        <f>SUM(BK158:BK168)</f>
        <v>0</v>
      </c>
    </row>
    <row r="158" spans="2:65" s="1" customFormat="1" ht="33" customHeight="1">
      <c r="B158" s="131"/>
      <c r="C158" s="132" t="s">
        <v>274</v>
      </c>
      <c r="D158" s="132" t="s">
        <v>143</v>
      </c>
      <c r="E158" s="133" t="s">
        <v>817</v>
      </c>
      <c r="F158" s="134" t="s">
        <v>818</v>
      </c>
      <c r="G158" s="135" t="s">
        <v>246</v>
      </c>
      <c r="H158" s="136">
        <v>8.4</v>
      </c>
      <c r="I158" s="137"/>
      <c r="J158" s="138">
        <f>ROUND(I158*H158,2)</f>
        <v>0</v>
      </c>
      <c r="K158" s="134" t="s">
        <v>147</v>
      </c>
      <c r="L158" s="31"/>
      <c r="M158" s="139" t="s">
        <v>1</v>
      </c>
      <c r="N158" s="140" t="s">
        <v>38</v>
      </c>
      <c r="P158" s="141">
        <f>O158*H158</f>
        <v>0</v>
      </c>
      <c r="Q158" s="141">
        <v>1.63</v>
      </c>
      <c r="R158" s="141">
        <f>Q158*H158</f>
        <v>13.692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83</v>
      </c>
      <c r="AY158" s="16" t="s">
        <v>140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148</v>
      </c>
      <c r="BM158" s="143" t="s">
        <v>819</v>
      </c>
    </row>
    <row r="159" spans="2:65" s="12" customFormat="1">
      <c r="B159" s="145"/>
      <c r="D159" s="146" t="s">
        <v>150</v>
      </c>
      <c r="E159" s="147" t="s">
        <v>1</v>
      </c>
      <c r="F159" s="148" t="s">
        <v>820</v>
      </c>
      <c r="H159" s="147" t="s">
        <v>1</v>
      </c>
      <c r="I159" s="149"/>
      <c r="L159" s="145"/>
      <c r="M159" s="150"/>
      <c r="T159" s="151"/>
      <c r="AT159" s="147" t="s">
        <v>150</v>
      </c>
      <c r="AU159" s="147" t="s">
        <v>83</v>
      </c>
      <c r="AV159" s="12" t="s">
        <v>81</v>
      </c>
      <c r="AW159" s="12" t="s">
        <v>30</v>
      </c>
      <c r="AX159" s="12" t="s">
        <v>73</v>
      </c>
      <c r="AY159" s="147" t="s">
        <v>140</v>
      </c>
    </row>
    <row r="160" spans="2:65" s="13" customFormat="1">
      <c r="B160" s="152"/>
      <c r="D160" s="146" t="s">
        <v>150</v>
      </c>
      <c r="E160" s="153" t="s">
        <v>1</v>
      </c>
      <c r="F160" s="154" t="s">
        <v>821</v>
      </c>
      <c r="H160" s="155">
        <v>8.4</v>
      </c>
      <c r="I160" s="156"/>
      <c r="L160" s="152"/>
      <c r="M160" s="157"/>
      <c r="T160" s="158"/>
      <c r="AT160" s="153" t="s">
        <v>150</v>
      </c>
      <c r="AU160" s="153" t="s">
        <v>83</v>
      </c>
      <c r="AV160" s="13" t="s">
        <v>83</v>
      </c>
      <c r="AW160" s="13" t="s">
        <v>30</v>
      </c>
      <c r="AX160" s="13" t="s">
        <v>81</v>
      </c>
      <c r="AY160" s="153" t="s">
        <v>140</v>
      </c>
    </row>
    <row r="161" spans="2:65" s="1" customFormat="1" ht="33" customHeight="1">
      <c r="B161" s="131"/>
      <c r="C161" s="132" t="s">
        <v>8</v>
      </c>
      <c r="D161" s="132" t="s">
        <v>143</v>
      </c>
      <c r="E161" s="133" t="s">
        <v>822</v>
      </c>
      <c r="F161" s="134" t="s">
        <v>823</v>
      </c>
      <c r="G161" s="135" t="s">
        <v>146</v>
      </c>
      <c r="H161" s="136">
        <v>69</v>
      </c>
      <c r="I161" s="137"/>
      <c r="J161" s="138">
        <f>ROUND(I161*H161,2)</f>
        <v>0</v>
      </c>
      <c r="K161" s="134" t="s">
        <v>147</v>
      </c>
      <c r="L161" s="31"/>
      <c r="M161" s="139" t="s">
        <v>1</v>
      </c>
      <c r="N161" s="140" t="s">
        <v>38</v>
      </c>
      <c r="P161" s="141">
        <f>O161*H161</f>
        <v>0</v>
      </c>
      <c r="Q161" s="141">
        <v>3.1E-4</v>
      </c>
      <c r="R161" s="141">
        <f>Q161*H161</f>
        <v>2.1389999999999999E-2</v>
      </c>
      <c r="S161" s="141">
        <v>0</v>
      </c>
      <c r="T161" s="142">
        <f>S161*H161</f>
        <v>0</v>
      </c>
      <c r="AR161" s="143" t="s">
        <v>148</v>
      </c>
      <c r="AT161" s="143" t="s">
        <v>143</v>
      </c>
      <c r="AU161" s="143" t="s">
        <v>83</v>
      </c>
      <c r="AY161" s="16" t="s">
        <v>140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148</v>
      </c>
      <c r="BM161" s="143" t="s">
        <v>824</v>
      </c>
    </row>
    <row r="162" spans="2:65" s="12" customFormat="1">
      <c r="B162" s="145"/>
      <c r="D162" s="146" t="s">
        <v>150</v>
      </c>
      <c r="E162" s="147" t="s">
        <v>1</v>
      </c>
      <c r="F162" s="148" t="s">
        <v>825</v>
      </c>
      <c r="H162" s="147" t="s">
        <v>1</v>
      </c>
      <c r="I162" s="149"/>
      <c r="L162" s="145"/>
      <c r="M162" s="150"/>
      <c r="T162" s="151"/>
      <c r="AT162" s="147" t="s">
        <v>150</v>
      </c>
      <c r="AU162" s="147" t="s">
        <v>83</v>
      </c>
      <c r="AV162" s="12" t="s">
        <v>81</v>
      </c>
      <c r="AW162" s="12" t="s">
        <v>30</v>
      </c>
      <c r="AX162" s="12" t="s">
        <v>73</v>
      </c>
      <c r="AY162" s="147" t="s">
        <v>140</v>
      </c>
    </row>
    <row r="163" spans="2:65" s="13" customFormat="1">
      <c r="B163" s="152"/>
      <c r="D163" s="146" t="s">
        <v>150</v>
      </c>
      <c r="E163" s="153" t="s">
        <v>1</v>
      </c>
      <c r="F163" s="154" t="s">
        <v>826</v>
      </c>
      <c r="H163" s="155">
        <v>69</v>
      </c>
      <c r="I163" s="156"/>
      <c r="L163" s="152"/>
      <c r="M163" s="157"/>
      <c r="T163" s="158"/>
      <c r="AT163" s="153" t="s">
        <v>150</v>
      </c>
      <c r="AU163" s="153" t="s">
        <v>83</v>
      </c>
      <c r="AV163" s="13" t="s">
        <v>83</v>
      </c>
      <c r="AW163" s="13" t="s">
        <v>30</v>
      </c>
      <c r="AX163" s="13" t="s">
        <v>81</v>
      </c>
      <c r="AY163" s="153" t="s">
        <v>140</v>
      </c>
    </row>
    <row r="164" spans="2:65" s="1" customFormat="1" ht="24.2" customHeight="1">
      <c r="B164" s="131"/>
      <c r="C164" s="166" t="s">
        <v>282</v>
      </c>
      <c r="D164" s="166" t="s">
        <v>337</v>
      </c>
      <c r="E164" s="167" t="s">
        <v>827</v>
      </c>
      <c r="F164" s="168" t="s">
        <v>828</v>
      </c>
      <c r="G164" s="169" t="s">
        <v>146</v>
      </c>
      <c r="H164" s="170">
        <v>81.730999999999995</v>
      </c>
      <c r="I164" s="171"/>
      <c r="J164" s="172">
        <f>ROUND(I164*H164,2)</f>
        <v>0</v>
      </c>
      <c r="K164" s="168" t="s">
        <v>147</v>
      </c>
      <c r="L164" s="173"/>
      <c r="M164" s="174" t="s">
        <v>1</v>
      </c>
      <c r="N164" s="175" t="s">
        <v>38</v>
      </c>
      <c r="P164" s="141">
        <f>O164*H164</f>
        <v>0</v>
      </c>
      <c r="Q164" s="141">
        <v>2.5000000000000001E-4</v>
      </c>
      <c r="R164" s="141">
        <f>Q164*H164</f>
        <v>2.043275E-2</v>
      </c>
      <c r="S164" s="141">
        <v>0</v>
      </c>
      <c r="T164" s="142">
        <f>S164*H164</f>
        <v>0</v>
      </c>
      <c r="AR164" s="143" t="s">
        <v>226</v>
      </c>
      <c r="AT164" s="143" t="s">
        <v>337</v>
      </c>
      <c r="AU164" s="143" t="s">
        <v>83</v>
      </c>
      <c r="AY164" s="16" t="s">
        <v>140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81</v>
      </c>
      <c r="BK164" s="144">
        <f>ROUND(I164*H164,2)</f>
        <v>0</v>
      </c>
      <c r="BL164" s="16" t="s">
        <v>148</v>
      </c>
      <c r="BM164" s="143" t="s">
        <v>829</v>
      </c>
    </row>
    <row r="165" spans="2:65" s="13" customFormat="1">
      <c r="B165" s="152"/>
      <c r="D165" s="146" t="s">
        <v>150</v>
      </c>
      <c r="E165" s="153" t="s">
        <v>1</v>
      </c>
      <c r="F165" s="154" t="s">
        <v>830</v>
      </c>
      <c r="H165" s="155">
        <v>81.730999999999995</v>
      </c>
      <c r="I165" s="156"/>
      <c r="L165" s="152"/>
      <c r="M165" s="157"/>
      <c r="T165" s="158"/>
      <c r="AT165" s="153" t="s">
        <v>150</v>
      </c>
      <c r="AU165" s="153" t="s">
        <v>83</v>
      </c>
      <c r="AV165" s="13" t="s">
        <v>83</v>
      </c>
      <c r="AW165" s="13" t="s">
        <v>30</v>
      </c>
      <c r="AX165" s="13" t="s">
        <v>81</v>
      </c>
      <c r="AY165" s="153" t="s">
        <v>140</v>
      </c>
    </row>
    <row r="166" spans="2:65" s="1" customFormat="1" ht="24.2" customHeight="1">
      <c r="B166" s="131"/>
      <c r="C166" s="132" t="s">
        <v>288</v>
      </c>
      <c r="D166" s="132" t="s">
        <v>143</v>
      </c>
      <c r="E166" s="133" t="s">
        <v>831</v>
      </c>
      <c r="F166" s="134" t="s">
        <v>832</v>
      </c>
      <c r="G166" s="135" t="s">
        <v>222</v>
      </c>
      <c r="H166" s="136">
        <v>16</v>
      </c>
      <c r="I166" s="137"/>
      <c r="J166" s="138">
        <f>ROUND(I166*H166,2)</f>
        <v>0</v>
      </c>
      <c r="K166" s="134" t="s">
        <v>147</v>
      </c>
      <c r="L166" s="31"/>
      <c r="M166" s="139" t="s">
        <v>1</v>
      </c>
      <c r="N166" s="140" t="s">
        <v>38</v>
      </c>
      <c r="P166" s="141">
        <f>O166*H166</f>
        <v>0</v>
      </c>
      <c r="Q166" s="141">
        <v>1.16E-3</v>
      </c>
      <c r="R166" s="141">
        <f>Q166*H166</f>
        <v>1.856E-2</v>
      </c>
      <c r="S166" s="141">
        <v>0</v>
      </c>
      <c r="T166" s="142">
        <f>S166*H166</f>
        <v>0</v>
      </c>
      <c r="AR166" s="143" t="s">
        <v>148</v>
      </c>
      <c r="AT166" s="143" t="s">
        <v>143</v>
      </c>
      <c r="AU166" s="143" t="s">
        <v>83</v>
      </c>
      <c r="AY166" s="16" t="s">
        <v>140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81</v>
      </c>
      <c r="BK166" s="144">
        <f>ROUND(I166*H166,2)</f>
        <v>0</v>
      </c>
      <c r="BL166" s="16" t="s">
        <v>148</v>
      </c>
      <c r="BM166" s="143" t="s">
        <v>833</v>
      </c>
    </row>
    <row r="167" spans="2:65" s="12" customFormat="1">
      <c r="B167" s="145"/>
      <c r="D167" s="146" t="s">
        <v>150</v>
      </c>
      <c r="E167" s="147" t="s">
        <v>1</v>
      </c>
      <c r="F167" s="148" t="s">
        <v>834</v>
      </c>
      <c r="H167" s="147" t="s">
        <v>1</v>
      </c>
      <c r="I167" s="149"/>
      <c r="L167" s="145"/>
      <c r="M167" s="150"/>
      <c r="T167" s="151"/>
      <c r="AT167" s="147" t="s">
        <v>150</v>
      </c>
      <c r="AU167" s="147" t="s">
        <v>83</v>
      </c>
      <c r="AV167" s="12" t="s">
        <v>81</v>
      </c>
      <c r="AW167" s="12" t="s">
        <v>30</v>
      </c>
      <c r="AX167" s="12" t="s">
        <v>73</v>
      </c>
      <c r="AY167" s="147" t="s">
        <v>140</v>
      </c>
    </row>
    <row r="168" spans="2:65" s="13" customFormat="1">
      <c r="B168" s="152"/>
      <c r="D168" s="146" t="s">
        <v>150</v>
      </c>
      <c r="E168" s="153" t="s">
        <v>1</v>
      </c>
      <c r="F168" s="154" t="s">
        <v>282</v>
      </c>
      <c r="H168" s="155">
        <v>16</v>
      </c>
      <c r="I168" s="156"/>
      <c r="L168" s="152"/>
      <c r="M168" s="157"/>
      <c r="T168" s="158"/>
      <c r="AT168" s="153" t="s">
        <v>150</v>
      </c>
      <c r="AU168" s="153" t="s">
        <v>83</v>
      </c>
      <c r="AV168" s="13" t="s">
        <v>83</v>
      </c>
      <c r="AW168" s="13" t="s">
        <v>30</v>
      </c>
      <c r="AX168" s="13" t="s">
        <v>81</v>
      </c>
      <c r="AY168" s="153" t="s">
        <v>140</v>
      </c>
    </row>
    <row r="169" spans="2:65" s="11" customFormat="1" ht="22.9" customHeight="1">
      <c r="B169" s="119"/>
      <c r="D169" s="120" t="s">
        <v>72</v>
      </c>
      <c r="E169" s="129" t="s">
        <v>226</v>
      </c>
      <c r="F169" s="129" t="s">
        <v>835</v>
      </c>
      <c r="I169" s="122"/>
      <c r="J169" s="130">
        <f>BK169</f>
        <v>0</v>
      </c>
      <c r="L169" s="119"/>
      <c r="M169" s="124"/>
      <c r="P169" s="125">
        <f>SUM(P170:P183)</f>
        <v>0</v>
      </c>
      <c r="R169" s="125">
        <f>SUM(R170:R183)</f>
        <v>0.21525000000000002</v>
      </c>
      <c r="T169" s="126">
        <f>SUM(T170:T183)</f>
        <v>0</v>
      </c>
      <c r="AR169" s="120" t="s">
        <v>81</v>
      </c>
      <c r="AT169" s="127" t="s">
        <v>72</v>
      </c>
      <c r="AU169" s="127" t="s">
        <v>81</v>
      </c>
      <c r="AY169" s="120" t="s">
        <v>140</v>
      </c>
      <c r="BK169" s="128">
        <f>SUM(BK170:BK183)</f>
        <v>0</v>
      </c>
    </row>
    <row r="170" spans="2:65" s="1" customFormat="1" ht="24.2" customHeight="1">
      <c r="B170" s="131"/>
      <c r="C170" s="132" t="s">
        <v>297</v>
      </c>
      <c r="D170" s="132" t="s">
        <v>143</v>
      </c>
      <c r="E170" s="133" t="s">
        <v>836</v>
      </c>
      <c r="F170" s="134" t="s">
        <v>837</v>
      </c>
      <c r="G170" s="135" t="s">
        <v>222</v>
      </c>
      <c r="H170" s="136">
        <v>2</v>
      </c>
      <c r="I170" s="137"/>
      <c r="J170" s="138">
        <f>ROUND(I170*H170,2)</f>
        <v>0</v>
      </c>
      <c r="K170" s="134" t="s">
        <v>838</v>
      </c>
      <c r="L170" s="31"/>
      <c r="M170" s="139" t="s">
        <v>1</v>
      </c>
      <c r="N170" s="140" t="s">
        <v>38</v>
      </c>
      <c r="P170" s="141">
        <f>O170*H170</f>
        <v>0</v>
      </c>
      <c r="Q170" s="141">
        <v>1.31E-3</v>
      </c>
      <c r="R170" s="141">
        <f>Q170*H170</f>
        <v>2.6199999999999999E-3</v>
      </c>
      <c r="S170" s="141">
        <v>0</v>
      </c>
      <c r="T170" s="142">
        <f>S170*H170</f>
        <v>0</v>
      </c>
      <c r="AR170" s="143" t="s">
        <v>148</v>
      </c>
      <c r="AT170" s="143" t="s">
        <v>143</v>
      </c>
      <c r="AU170" s="143" t="s">
        <v>83</v>
      </c>
      <c r="AY170" s="16" t="s">
        <v>140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81</v>
      </c>
      <c r="BK170" s="144">
        <f>ROUND(I170*H170,2)</f>
        <v>0</v>
      </c>
      <c r="BL170" s="16" t="s">
        <v>148</v>
      </c>
      <c r="BM170" s="143" t="s">
        <v>839</v>
      </c>
    </row>
    <row r="171" spans="2:65" s="12" customFormat="1">
      <c r="B171" s="145"/>
      <c r="D171" s="146" t="s">
        <v>150</v>
      </c>
      <c r="E171" s="147" t="s">
        <v>1</v>
      </c>
      <c r="F171" s="148" t="s">
        <v>840</v>
      </c>
      <c r="H171" s="147" t="s">
        <v>1</v>
      </c>
      <c r="I171" s="149"/>
      <c r="L171" s="145"/>
      <c r="M171" s="150"/>
      <c r="T171" s="151"/>
      <c r="AT171" s="147" t="s">
        <v>150</v>
      </c>
      <c r="AU171" s="147" t="s">
        <v>83</v>
      </c>
      <c r="AV171" s="12" t="s">
        <v>81</v>
      </c>
      <c r="AW171" s="12" t="s">
        <v>30</v>
      </c>
      <c r="AX171" s="12" t="s">
        <v>73</v>
      </c>
      <c r="AY171" s="147" t="s">
        <v>140</v>
      </c>
    </row>
    <row r="172" spans="2:65" s="13" customFormat="1">
      <c r="B172" s="152"/>
      <c r="D172" s="146" t="s">
        <v>150</v>
      </c>
      <c r="E172" s="153" t="s">
        <v>1</v>
      </c>
      <c r="F172" s="154" t="s">
        <v>83</v>
      </c>
      <c r="H172" s="155">
        <v>2</v>
      </c>
      <c r="I172" s="156"/>
      <c r="L172" s="152"/>
      <c r="M172" s="157"/>
      <c r="T172" s="158"/>
      <c r="AT172" s="153" t="s">
        <v>150</v>
      </c>
      <c r="AU172" s="153" t="s">
        <v>83</v>
      </c>
      <c r="AV172" s="13" t="s">
        <v>83</v>
      </c>
      <c r="AW172" s="13" t="s">
        <v>30</v>
      </c>
      <c r="AX172" s="13" t="s">
        <v>81</v>
      </c>
      <c r="AY172" s="153" t="s">
        <v>140</v>
      </c>
    </row>
    <row r="173" spans="2:65" s="1" customFormat="1" ht="24.2" customHeight="1">
      <c r="B173" s="131"/>
      <c r="C173" s="132" t="s">
        <v>302</v>
      </c>
      <c r="D173" s="132" t="s">
        <v>143</v>
      </c>
      <c r="E173" s="133" t="s">
        <v>841</v>
      </c>
      <c r="F173" s="134" t="s">
        <v>842</v>
      </c>
      <c r="G173" s="135" t="s">
        <v>222</v>
      </c>
      <c r="H173" s="136">
        <v>17</v>
      </c>
      <c r="I173" s="137"/>
      <c r="J173" s="138">
        <f>ROUND(I173*H173,2)</f>
        <v>0</v>
      </c>
      <c r="K173" s="134" t="s">
        <v>838</v>
      </c>
      <c r="L173" s="31"/>
      <c r="M173" s="139" t="s">
        <v>1</v>
      </c>
      <c r="N173" s="140" t="s">
        <v>38</v>
      </c>
      <c r="P173" s="141">
        <f>O173*H173</f>
        <v>0</v>
      </c>
      <c r="Q173" s="141">
        <v>1.235E-2</v>
      </c>
      <c r="R173" s="141">
        <f>Q173*H173</f>
        <v>0.20995</v>
      </c>
      <c r="S173" s="141">
        <v>0</v>
      </c>
      <c r="T173" s="142">
        <f>S173*H173</f>
        <v>0</v>
      </c>
      <c r="AR173" s="143" t="s">
        <v>148</v>
      </c>
      <c r="AT173" s="143" t="s">
        <v>143</v>
      </c>
      <c r="AU173" s="143" t="s">
        <v>83</v>
      </c>
      <c r="AY173" s="16" t="s">
        <v>140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81</v>
      </c>
      <c r="BK173" s="144">
        <f>ROUND(I173*H173,2)</f>
        <v>0</v>
      </c>
      <c r="BL173" s="16" t="s">
        <v>148</v>
      </c>
      <c r="BM173" s="143" t="s">
        <v>843</v>
      </c>
    </row>
    <row r="174" spans="2:65" s="13" customFormat="1">
      <c r="B174" s="152"/>
      <c r="D174" s="146" t="s">
        <v>150</v>
      </c>
      <c r="E174" s="153" t="s">
        <v>1</v>
      </c>
      <c r="F174" s="154" t="s">
        <v>288</v>
      </c>
      <c r="H174" s="155">
        <v>17</v>
      </c>
      <c r="I174" s="156"/>
      <c r="L174" s="152"/>
      <c r="M174" s="157"/>
      <c r="T174" s="158"/>
      <c r="AT174" s="153" t="s">
        <v>150</v>
      </c>
      <c r="AU174" s="153" t="s">
        <v>83</v>
      </c>
      <c r="AV174" s="13" t="s">
        <v>83</v>
      </c>
      <c r="AW174" s="13" t="s">
        <v>30</v>
      </c>
      <c r="AX174" s="13" t="s">
        <v>81</v>
      </c>
      <c r="AY174" s="153" t="s">
        <v>140</v>
      </c>
    </row>
    <row r="175" spans="2:65" s="1" customFormat="1" ht="33" customHeight="1">
      <c r="B175" s="131"/>
      <c r="C175" s="132" t="s">
        <v>306</v>
      </c>
      <c r="D175" s="132" t="s">
        <v>143</v>
      </c>
      <c r="E175" s="133" t="s">
        <v>844</v>
      </c>
      <c r="F175" s="134" t="s">
        <v>845</v>
      </c>
      <c r="G175" s="135" t="s">
        <v>540</v>
      </c>
      <c r="H175" s="136">
        <v>2</v>
      </c>
      <c r="I175" s="137"/>
      <c r="J175" s="138">
        <f>ROUND(I175*H175,2)</f>
        <v>0</v>
      </c>
      <c r="K175" s="134" t="s">
        <v>147</v>
      </c>
      <c r="L175" s="31"/>
      <c r="M175" s="139" t="s">
        <v>1</v>
      </c>
      <c r="N175" s="140" t="s">
        <v>38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148</v>
      </c>
      <c r="AT175" s="143" t="s">
        <v>143</v>
      </c>
      <c r="AU175" s="143" t="s">
        <v>83</v>
      </c>
      <c r="AY175" s="16" t="s">
        <v>140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81</v>
      </c>
      <c r="BK175" s="144">
        <f>ROUND(I175*H175,2)</f>
        <v>0</v>
      </c>
      <c r="BL175" s="16" t="s">
        <v>148</v>
      </c>
      <c r="BM175" s="143" t="s">
        <v>846</v>
      </c>
    </row>
    <row r="176" spans="2:65" s="1" customFormat="1" ht="16.5" customHeight="1">
      <c r="B176" s="131"/>
      <c r="C176" s="166" t="s">
        <v>7</v>
      </c>
      <c r="D176" s="166" t="s">
        <v>337</v>
      </c>
      <c r="E176" s="167" t="s">
        <v>847</v>
      </c>
      <c r="F176" s="168" t="s">
        <v>848</v>
      </c>
      <c r="G176" s="169" t="s">
        <v>540</v>
      </c>
      <c r="H176" s="170">
        <v>2</v>
      </c>
      <c r="I176" s="171"/>
      <c r="J176" s="172">
        <f>ROUND(I176*H176,2)</f>
        <v>0</v>
      </c>
      <c r="K176" s="168" t="s">
        <v>147</v>
      </c>
      <c r="L176" s="173"/>
      <c r="M176" s="174" t="s">
        <v>1</v>
      </c>
      <c r="N176" s="175" t="s">
        <v>38</v>
      </c>
      <c r="P176" s="141">
        <f>O176*H176</f>
        <v>0</v>
      </c>
      <c r="Q176" s="141">
        <v>6.4000000000000005E-4</v>
      </c>
      <c r="R176" s="141">
        <f>Q176*H176</f>
        <v>1.2800000000000001E-3</v>
      </c>
      <c r="S176" s="141">
        <v>0</v>
      </c>
      <c r="T176" s="142">
        <f>S176*H176</f>
        <v>0</v>
      </c>
      <c r="AR176" s="143" t="s">
        <v>226</v>
      </c>
      <c r="AT176" s="143" t="s">
        <v>337</v>
      </c>
      <c r="AU176" s="143" t="s">
        <v>83</v>
      </c>
      <c r="AY176" s="16" t="s">
        <v>140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148</v>
      </c>
      <c r="BM176" s="143" t="s">
        <v>849</v>
      </c>
    </row>
    <row r="177" spans="2:65" s="1" customFormat="1" ht="21.75" customHeight="1">
      <c r="B177" s="131"/>
      <c r="C177" s="132" t="s">
        <v>316</v>
      </c>
      <c r="D177" s="132" t="s">
        <v>143</v>
      </c>
      <c r="E177" s="133" t="s">
        <v>850</v>
      </c>
      <c r="F177" s="134" t="s">
        <v>851</v>
      </c>
      <c r="G177" s="135" t="s">
        <v>540</v>
      </c>
      <c r="H177" s="136">
        <v>1</v>
      </c>
      <c r="I177" s="137"/>
      <c r="J177" s="138">
        <f>ROUND(I177*H177,2)</f>
        <v>0</v>
      </c>
      <c r="K177" s="134" t="s">
        <v>1</v>
      </c>
      <c r="L177" s="31"/>
      <c r="M177" s="139" t="s">
        <v>1</v>
      </c>
      <c r="N177" s="140" t="s">
        <v>38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148</v>
      </c>
      <c r="AT177" s="143" t="s">
        <v>143</v>
      </c>
      <c r="AU177" s="143" t="s">
        <v>83</v>
      </c>
      <c r="AY177" s="16" t="s">
        <v>140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81</v>
      </c>
      <c r="BK177" s="144">
        <f>ROUND(I177*H177,2)</f>
        <v>0</v>
      </c>
      <c r="BL177" s="16" t="s">
        <v>148</v>
      </c>
      <c r="BM177" s="143" t="s">
        <v>852</v>
      </c>
    </row>
    <row r="178" spans="2:65" s="12" customFormat="1">
      <c r="B178" s="145"/>
      <c r="D178" s="146" t="s">
        <v>150</v>
      </c>
      <c r="E178" s="147" t="s">
        <v>1</v>
      </c>
      <c r="F178" s="148" t="s">
        <v>853</v>
      </c>
      <c r="H178" s="147" t="s">
        <v>1</v>
      </c>
      <c r="I178" s="149"/>
      <c r="L178" s="145"/>
      <c r="M178" s="150"/>
      <c r="T178" s="151"/>
      <c r="AT178" s="147" t="s">
        <v>150</v>
      </c>
      <c r="AU178" s="147" t="s">
        <v>83</v>
      </c>
      <c r="AV178" s="12" t="s">
        <v>81</v>
      </c>
      <c r="AW178" s="12" t="s">
        <v>30</v>
      </c>
      <c r="AX178" s="12" t="s">
        <v>73</v>
      </c>
      <c r="AY178" s="147" t="s">
        <v>140</v>
      </c>
    </row>
    <row r="179" spans="2:65" s="13" customFormat="1">
      <c r="B179" s="152"/>
      <c r="D179" s="146" t="s">
        <v>150</v>
      </c>
      <c r="E179" s="153" t="s">
        <v>1</v>
      </c>
      <c r="F179" s="154" t="s">
        <v>81</v>
      </c>
      <c r="H179" s="155">
        <v>1</v>
      </c>
      <c r="I179" s="156"/>
      <c r="L179" s="152"/>
      <c r="M179" s="157"/>
      <c r="T179" s="158"/>
      <c r="AT179" s="153" t="s">
        <v>150</v>
      </c>
      <c r="AU179" s="153" t="s">
        <v>83</v>
      </c>
      <c r="AV179" s="13" t="s">
        <v>83</v>
      </c>
      <c r="AW179" s="13" t="s">
        <v>30</v>
      </c>
      <c r="AX179" s="13" t="s">
        <v>81</v>
      </c>
      <c r="AY179" s="153" t="s">
        <v>140</v>
      </c>
    </row>
    <row r="180" spans="2:65" s="1" customFormat="1" ht="24.2" customHeight="1">
      <c r="B180" s="131"/>
      <c r="C180" s="132" t="s">
        <v>322</v>
      </c>
      <c r="D180" s="132" t="s">
        <v>143</v>
      </c>
      <c r="E180" s="133" t="s">
        <v>854</v>
      </c>
      <c r="F180" s="134" t="s">
        <v>855</v>
      </c>
      <c r="G180" s="135" t="s">
        <v>540</v>
      </c>
      <c r="H180" s="136">
        <v>1</v>
      </c>
      <c r="I180" s="137"/>
      <c r="J180" s="138">
        <f>ROUND(I180*H180,2)</f>
        <v>0</v>
      </c>
      <c r="K180" s="134" t="s">
        <v>1</v>
      </c>
      <c r="L180" s="31"/>
      <c r="M180" s="139" t="s">
        <v>1</v>
      </c>
      <c r="N180" s="140" t="s">
        <v>38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148</v>
      </c>
      <c r="AT180" s="143" t="s">
        <v>143</v>
      </c>
      <c r="AU180" s="143" t="s">
        <v>83</v>
      </c>
      <c r="AY180" s="16" t="s">
        <v>140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81</v>
      </c>
      <c r="BK180" s="144">
        <f>ROUND(I180*H180,2)</f>
        <v>0</v>
      </c>
      <c r="BL180" s="16" t="s">
        <v>148</v>
      </c>
      <c r="BM180" s="143" t="s">
        <v>856</v>
      </c>
    </row>
    <row r="181" spans="2:65" s="12" customFormat="1">
      <c r="B181" s="145"/>
      <c r="D181" s="146" t="s">
        <v>150</v>
      </c>
      <c r="E181" s="147" t="s">
        <v>1</v>
      </c>
      <c r="F181" s="148" t="s">
        <v>853</v>
      </c>
      <c r="H181" s="147" t="s">
        <v>1</v>
      </c>
      <c r="I181" s="149"/>
      <c r="L181" s="145"/>
      <c r="M181" s="150"/>
      <c r="T181" s="151"/>
      <c r="AT181" s="147" t="s">
        <v>150</v>
      </c>
      <c r="AU181" s="147" t="s">
        <v>83</v>
      </c>
      <c r="AV181" s="12" t="s">
        <v>81</v>
      </c>
      <c r="AW181" s="12" t="s">
        <v>30</v>
      </c>
      <c r="AX181" s="12" t="s">
        <v>73</v>
      </c>
      <c r="AY181" s="147" t="s">
        <v>140</v>
      </c>
    </row>
    <row r="182" spans="2:65" s="13" customFormat="1">
      <c r="B182" s="152"/>
      <c r="D182" s="146" t="s">
        <v>150</v>
      </c>
      <c r="E182" s="153" t="s">
        <v>1</v>
      </c>
      <c r="F182" s="154" t="s">
        <v>81</v>
      </c>
      <c r="H182" s="155">
        <v>1</v>
      </c>
      <c r="I182" s="156"/>
      <c r="L182" s="152"/>
      <c r="M182" s="157"/>
      <c r="T182" s="158"/>
      <c r="AT182" s="153" t="s">
        <v>150</v>
      </c>
      <c r="AU182" s="153" t="s">
        <v>83</v>
      </c>
      <c r="AV182" s="13" t="s">
        <v>83</v>
      </c>
      <c r="AW182" s="13" t="s">
        <v>30</v>
      </c>
      <c r="AX182" s="13" t="s">
        <v>81</v>
      </c>
      <c r="AY182" s="153" t="s">
        <v>140</v>
      </c>
    </row>
    <row r="183" spans="2:65" s="1" customFormat="1" ht="21.75" customHeight="1">
      <c r="B183" s="131"/>
      <c r="C183" s="132" t="s">
        <v>330</v>
      </c>
      <c r="D183" s="132" t="s">
        <v>143</v>
      </c>
      <c r="E183" s="133" t="s">
        <v>857</v>
      </c>
      <c r="F183" s="134" t="s">
        <v>858</v>
      </c>
      <c r="G183" s="135" t="s">
        <v>222</v>
      </c>
      <c r="H183" s="136">
        <v>20</v>
      </c>
      <c r="I183" s="137"/>
      <c r="J183" s="138">
        <f>ROUND(I183*H183,2)</f>
        <v>0</v>
      </c>
      <c r="K183" s="134" t="s">
        <v>147</v>
      </c>
      <c r="L183" s="31"/>
      <c r="M183" s="139" t="s">
        <v>1</v>
      </c>
      <c r="N183" s="140" t="s">
        <v>38</v>
      </c>
      <c r="P183" s="141">
        <f>O183*H183</f>
        <v>0</v>
      </c>
      <c r="Q183" s="141">
        <v>6.9999999999999994E-5</v>
      </c>
      <c r="R183" s="141">
        <f>Q183*H183</f>
        <v>1.3999999999999998E-3</v>
      </c>
      <c r="S183" s="141">
        <v>0</v>
      </c>
      <c r="T183" s="142">
        <f>S183*H183</f>
        <v>0</v>
      </c>
      <c r="AR183" s="143" t="s">
        <v>148</v>
      </c>
      <c r="AT183" s="143" t="s">
        <v>143</v>
      </c>
      <c r="AU183" s="143" t="s">
        <v>83</v>
      </c>
      <c r="AY183" s="16" t="s">
        <v>140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81</v>
      </c>
      <c r="BK183" s="144">
        <f>ROUND(I183*H183,2)</f>
        <v>0</v>
      </c>
      <c r="BL183" s="16" t="s">
        <v>148</v>
      </c>
      <c r="BM183" s="143" t="s">
        <v>859</v>
      </c>
    </row>
    <row r="184" spans="2:65" s="11" customFormat="1" ht="22.9" customHeight="1">
      <c r="B184" s="119"/>
      <c r="D184" s="120" t="s">
        <v>72</v>
      </c>
      <c r="E184" s="129" t="s">
        <v>320</v>
      </c>
      <c r="F184" s="129" t="s">
        <v>321</v>
      </c>
      <c r="I184" s="122"/>
      <c r="J184" s="130">
        <f>BK184</f>
        <v>0</v>
      </c>
      <c r="L184" s="119"/>
      <c r="M184" s="124"/>
      <c r="P184" s="125">
        <f>P185</f>
        <v>0</v>
      </c>
      <c r="R184" s="125">
        <f>R185</f>
        <v>0</v>
      </c>
      <c r="T184" s="126">
        <f>T185</f>
        <v>0</v>
      </c>
      <c r="AR184" s="120" t="s">
        <v>81</v>
      </c>
      <c r="AT184" s="127" t="s">
        <v>72</v>
      </c>
      <c r="AU184" s="127" t="s">
        <v>81</v>
      </c>
      <c r="AY184" s="120" t="s">
        <v>140</v>
      </c>
      <c r="BK184" s="128">
        <f>BK185</f>
        <v>0</v>
      </c>
    </row>
    <row r="185" spans="2:65" s="1" customFormat="1" ht="24.2" customHeight="1">
      <c r="B185" s="131"/>
      <c r="C185" s="132" t="s">
        <v>336</v>
      </c>
      <c r="D185" s="132" t="s">
        <v>143</v>
      </c>
      <c r="E185" s="133" t="s">
        <v>860</v>
      </c>
      <c r="F185" s="134" t="s">
        <v>861</v>
      </c>
      <c r="G185" s="135" t="s">
        <v>300</v>
      </c>
      <c r="H185" s="136">
        <v>5.7160000000000002</v>
      </c>
      <c r="I185" s="137"/>
      <c r="J185" s="138">
        <f>ROUND(I185*H185,2)</f>
        <v>0</v>
      </c>
      <c r="K185" s="134" t="s">
        <v>147</v>
      </c>
      <c r="L185" s="31"/>
      <c r="M185" s="177" t="s">
        <v>1</v>
      </c>
      <c r="N185" s="178" t="s">
        <v>38</v>
      </c>
      <c r="O185" s="179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AR185" s="143" t="s">
        <v>148</v>
      </c>
      <c r="AT185" s="143" t="s">
        <v>143</v>
      </c>
      <c r="AU185" s="143" t="s">
        <v>83</v>
      </c>
      <c r="AY185" s="16" t="s">
        <v>140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81</v>
      </c>
      <c r="BK185" s="144">
        <f>ROUND(I185*H185,2)</f>
        <v>0</v>
      </c>
      <c r="BL185" s="16" t="s">
        <v>148</v>
      </c>
      <c r="BM185" s="143" t="s">
        <v>862</v>
      </c>
    </row>
    <row r="186" spans="2:65" s="1" customFormat="1" ht="6.95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31"/>
    </row>
  </sheetData>
  <autoFilter ref="C120:K185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6"/>
  <sheetViews>
    <sheetView showGridLines="0" topLeftCell="A9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863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ROUND((SUM(BE121:BE165)),  2)</f>
        <v>0</v>
      </c>
      <c r="I33" s="91">
        <v>0.21</v>
      </c>
      <c r="J33" s="90">
        <f>ROUND(((SUM(BE121:BE165))*I33),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ROUND((SUM(BF121:BF165)),  2)</f>
        <v>0</v>
      </c>
      <c r="I34" s="91">
        <v>0.15</v>
      </c>
      <c r="J34" s="90">
        <f>ROUND(((SUM(BF121:BF165))*I34),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ROUND((SUM(BG121:BG165)),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ROUND((SUM(BH121:BH165)),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ROUND((SUM(BI121:BI165)),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>04 - Elektro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J121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864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865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12" s="9" customFormat="1" ht="19.899999999999999" customHeight="1">
      <c r="B100" s="107"/>
      <c r="D100" s="108" t="s">
        <v>866</v>
      </c>
      <c r="E100" s="109"/>
      <c r="F100" s="109"/>
      <c r="G100" s="109"/>
      <c r="H100" s="109"/>
      <c r="I100" s="109"/>
      <c r="J100" s="110">
        <f>J147</f>
        <v>0</v>
      </c>
      <c r="L100" s="107"/>
    </row>
    <row r="101" spans="2:12" s="9" customFormat="1" ht="19.899999999999999" customHeight="1">
      <c r="B101" s="107"/>
      <c r="D101" s="108" t="s">
        <v>867</v>
      </c>
      <c r="E101" s="109"/>
      <c r="F101" s="109"/>
      <c r="G101" s="109"/>
      <c r="H101" s="109"/>
      <c r="I101" s="109"/>
      <c r="J101" s="110">
        <f>J162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4" t="str">
        <f>E7</f>
        <v>Moříčov - Lovecký zámeček</v>
      </c>
      <c r="F111" s="225"/>
      <c r="G111" s="225"/>
      <c r="H111" s="225"/>
      <c r="L111" s="31"/>
    </row>
    <row r="112" spans="2:12" s="1" customFormat="1" ht="12" customHeight="1">
      <c r="B112" s="31"/>
      <c r="C112" s="26" t="s">
        <v>100</v>
      </c>
      <c r="L112" s="31"/>
    </row>
    <row r="113" spans="2:65" s="1" customFormat="1" ht="16.5" customHeight="1">
      <c r="B113" s="31"/>
      <c r="E113" s="214" t="str">
        <f>E9</f>
        <v>04 - Elektro</v>
      </c>
      <c r="F113" s="223"/>
      <c r="G113" s="223"/>
      <c r="H113" s="223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29. 5. 2024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126</v>
      </c>
      <c r="D120" s="113" t="s">
        <v>58</v>
      </c>
      <c r="E120" s="113" t="s">
        <v>54</v>
      </c>
      <c r="F120" s="113" t="s">
        <v>55</v>
      </c>
      <c r="G120" s="113" t="s">
        <v>127</v>
      </c>
      <c r="H120" s="113" t="s">
        <v>128</v>
      </c>
      <c r="I120" s="113" t="s">
        <v>129</v>
      </c>
      <c r="J120" s="113" t="s">
        <v>104</v>
      </c>
      <c r="K120" s="114" t="s">
        <v>130</v>
      </c>
      <c r="L120" s="111"/>
      <c r="M120" s="58" t="s">
        <v>1</v>
      </c>
      <c r="N120" s="59" t="s">
        <v>37</v>
      </c>
      <c r="O120" s="59" t="s">
        <v>131</v>
      </c>
      <c r="P120" s="59" t="s">
        <v>132</v>
      </c>
      <c r="Q120" s="59" t="s">
        <v>133</v>
      </c>
      <c r="R120" s="59" t="s">
        <v>134</v>
      </c>
      <c r="S120" s="59" t="s">
        <v>135</v>
      </c>
      <c r="T120" s="60" t="s">
        <v>136</v>
      </c>
    </row>
    <row r="121" spans="2:65" s="1" customFormat="1" ht="22.9" customHeight="1">
      <c r="B121" s="31"/>
      <c r="C121" s="63" t="s">
        <v>137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72</v>
      </c>
      <c r="AU121" s="16" t="s">
        <v>106</v>
      </c>
      <c r="BK121" s="118">
        <f>BK122</f>
        <v>0</v>
      </c>
    </row>
    <row r="122" spans="2:65" s="11" customFormat="1" ht="25.9" customHeight="1">
      <c r="B122" s="119"/>
      <c r="D122" s="120" t="s">
        <v>72</v>
      </c>
      <c r="E122" s="121" t="s">
        <v>326</v>
      </c>
      <c r="F122" s="121" t="s">
        <v>327</v>
      </c>
      <c r="I122" s="122"/>
      <c r="J122" s="123">
        <f>BK122</f>
        <v>0</v>
      </c>
      <c r="L122" s="119"/>
      <c r="M122" s="124"/>
      <c r="P122" s="125">
        <f>P123+P134+P147+P162</f>
        <v>0</v>
      </c>
      <c r="R122" s="125">
        <f>R123+R134+R147+R162</f>
        <v>0</v>
      </c>
      <c r="T122" s="126">
        <f>T123+T134+T147+T162</f>
        <v>0</v>
      </c>
      <c r="AR122" s="120" t="s">
        <v>83</v>
      </c>
      <c r="AT122" s="127" t="s">
        <v>72</v>
      </c>
      <c r="AU122" s="127" t="s">
        <v>73</v>
      </c>
      <c r="AY122" s="120" t="s">
        <v>140</v>
      </c>
      <c r="BK122" s="128">
        <f>BK123+BK134+BK147+BK162</f>
        <v>0</v>
      </c>
    </row>
    <row r="123" spans="2:65" s="11" customFormat="1" ht="22.9" customHeight="1">
      <c r="B123" s="119"/>
      <c r="D123" s="120" t="s">
        <v>72</v>
      </c>
      <c r="E123" s="129" t="s">
        <v>868</v>
      </c>
      <c r="F123" s="129" t="s">
        <v>869</v>
      </c>
      <c r="I123" s="122"/>
      <c r="J123" s="130">
        <f>BK123</f>
        <v>0</v>
      </c>
      <c r="L123" s="119"/>
      <c r="M123" s="124"/>
      <c r="P123" s="125">
        <f>SUM(P124:P133)</f>
        <v>0</v>
      </c>
      <c r="R123" s="125">
        <f>SUM(R124:R133)</f>
        <v>0</v>
      </c>
      <c r="T123" s="126">
        <f>SUM(T124:T133)</f>
        <v>0</v>
      </c>
      <c r="AR123" s="120" t="s">
        <v>83</v>
      </c>
      <c r="AT123" s="127" t="s">
        <v>72</v>
      </c>
      <c r="AU123" s="127" t="s">
        <v>81</v>
      </c>
      <c r="AY123" s="120" t="s">
        <v>140</v>
      </c>
      <c r="BK123" s="128">
        <f>SUM(BK124:BK133)</f>
        <v>0</v>
      </c>
    </row>
    <row r="124" spans="2:65" s="1" customFormat="1" ht="24.2" customHeight="1">
      <c r="B124" s="131"/>
      <c r="C124" s="132" t="s">
        <v>81</v>
      </c>
      <c r="D124" s="132" t="s">
        <v>143</v>
      </c>
      <c r="E124" s="133" t="s">
        <v>870</v>
      </c>
      <c r="F124" s="134" t="s">
        <v>871</v>
      </c>
      <c r="G124" s="135" t="s">
        <v>449</v>
      </c>
      <c r="H124" s="136">
        <v>1</v>
      </c>
      <c r="I124" s="137"/>
      <c r="J124" s="138">
        <f>ROUND(I124*H124,2)</f>
        <v>0</v>
      </c>
      <c r="K124" s="134" t="s">
        <v>1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148</v>
      </c>
      <c r="AT124" s="143" t="s">
        <v>143</v>
      </c>
      <c r="AU124" s="143" t="s">
        <v>83</v>
      </c>
      <c r="AY124" s="16" t="s">
        <v>140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148</v>
      </c>
      <c r="BM124" s="143" t="s">
        <v>872</v>
      </c>
    </row>
    <row r="125" spans="2:65" s="1" customFormat="1" ht="21.75" customHeight="1">
      <c r="B125" s="131"/>
      <c r="C125" s="132" t="s">
        <v>83</v>
      </c>
      <c r="D125" s="132" t="s">
        <v>143</v>
      </c>
      <c r="E125" s="133" t="s">
        <v>873</v>
      </c>
      <c r="F125" s="134" t="s">
        <v>874</v>
      </c>
      <c r="G125" s="135" t="s">
        <v>449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38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148</v>
      </c>
      <c r="AT125" s="143" t="s">
        <v>143</v>
      </c>
      <c r="AU125" s="143" t="s">
        <v>83</v>
      </c>
      <c r="AY125" s="16" t="s">
        <v>140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148</v>
      </c>
      <c r="BM125" s="143" t="s">
        <v>875</v>
      </c>
    </row>
    <row r="126" spans="2:65" s="1" customFormat="1" ht="33" customHeight="1">
      <c r="B126" s="131"/>
      <c r="C126" s="132" t="s">
        <v>141</v>
      </c>
      <c r="D126" s="132" t="s">
        <v>143</v>
      </c>
      <c r="E126" s="133" t="s">
        <v>876</v>
      </c>
      <c r="F126" s="134" t="s">
        <v>877</v>
      </c>
      <c r="G126" s="135" t="s">
        <v>449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148</v>
      </c>
      <c r="AT126" s="143" t="s">
        <v>143</v>
      </c>
      <c r="AU126" s="143" t="s">
        <v>83</v>
      </c>
      <c r="AY126" s="16" t="s">
        <v>140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148</v>
      </c>
      <c r="BM126" s="143" t="s">
        <v>878</v>
      </c>
    </row>
    <row r="127" spans="2:65" s="1" customFormat="1" ht="16.5" customHeight="1">
      <c r="B127" s="131"/>
      <c r="C127" s="132" t="s">
        <v>148</v>
      </c>
      <c r="D127" s="132" t="s">
        <v>143</v>
      </c>
      <c r="E127" s="133" t="s">
        <v>879</v>
      </c>
      <c r="F127" s="134" t="s">
        <v>880</v>
      </c>
      <c r="G127" s="135" t="s">
        <v>449</v>
      </c>
      <c r="H127" s="136">
        <v>2</v>
      </c>
      <c r="I127" s="137"/>
      <c r="J127" s="138">
        <f>ROUND(I127*H127,2)</f>
        <v>0</v>
      </c>
      <c r="K127" s="134" t="s">
        <v>1</v>
      </c>
      <c r="L127" s="31"/>
      <c r="M127" s="139" t="s">
        <v>1</v>
      </c>
      <c r="N127" s="140" t="s">
        <v>38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148</v>
      </c>
      <c r="AT127" s="143" t="s">
        <v>143</v>
      </c>
      <c r="AU127" s="143" t="s">
        <v>83</v>
      </c>
      <c r="AY127" s="16" t="s">
        <v>140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81</v>
      </c>
      <c r="BK127" s="144">
        <f>ROUND(I127*H127,2)</f>
        <v>0</v>
      </c>
      <c r="BL127" s="16" t="s">
        <v>148</v>
      </c>
      <c r="BM127" s="143" t="s">
        <v>881</v>
      </c>
    </row>
    <row r="128" spans="2:65" s="1" customFormat="1" ht="16.5" customHeight="1">
      <c r="B128" s="131"/>
      <c r="C128" s="132" t="s">
        <v>208</v>
      </c>
      <c r="D128" s="132" t="s">
        <v>143</v>
      </c>
      <c r="E128" s="133" t="s">
        <v>882</v>
      </c>
      <c r="F128" s="134" t="s">
        <v>883</v>
      </c>
      <c r="G128" s="135" t="s">
        <v>449</v>
      </c>
      <c r="H128" s="136">
        <v>1</v>
      </c>
      <c r="I128" s="137"/>
      <c r="J128" s="138">
        <f>ROUND(I128*H128,2)</f>
        <v>0</v>
      </c>
      <c r="K128" s="134" t="s">
        <v>1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148</v>
      </c>
      <c r="AT128" s="143" t="s">
        <v>143</v>
      </c>
      <c r="AU128" s="143" t="s">
        <v>83</v>
      </c>
      <c r="AY128" s="16" t="s">
        <v>140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148</v>
      </c>
      <c r="BM128" s="143" t="s">
        <v>884</v>
      </c>
    </row>
    <row r="129" spans="2:65" s="1" customFormat="1" ht="16.5" customHeight="1">
      <c r="B129" s="131"/>
      <c r="C129" s="132" t="s">
        <v>163</v>
      </c>
      <c r="D129" s="132" t="s">
        <v>143</v>
      </c>
      <c r="E129" s="133" t="s">
        <v>885</v>
      </c>
      <c r="F129" s="134" t="s">
        <v>886</v>
      </c>
      <c r="G129" s="135" t="s">
        <v>449</v>
      </c>
      <c r="H129" s="136">
        <v>1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148</v>
      </c>
      <c r="AT129" s="143" t="s">
        <v>143</v>
      </c>
      <c r="AU129" s="143" t="s">
        <v>83</v>
      </c>
      <c r="AY129" s="16" t="s">
        <v>140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81</v>
      </c>
      <c r="BK129" s="144">
        <f>ROUND(I129*H129,2)</f>
        <v>0</v>
      </c>
      <c r="BL129" s="16" t="s">
        <v>148</v>
      </c>
      <c r="BM129" s="143" t="s">
        <v>887</v>
      </c>
    </row>
    <row r="130" spans="2:65" s="1" customFormat="1" ht="16.5" customHeight="1">
      <c r="B130" s="131"/>
      <c r="C130" s="132" t="s">
        <v>219</v>
      </c>
      <c r="D130" s="132" t="s">
        <v>143</v>
      </c>
      <c r="E130" s="133" t="s">
        <v>888</v>
      </c>
      <c r="F130" s="134" t="s">
        <v>889</v>
      </c>
      <c r="G130" s="135" t="s">
        <v>449</v>
      </c>
      <c r="H130" s="136">
        <v>1</v>
      </c>
      <c r="I130" s="137"/>
      <c r="J130" s="138">
        <f>ROUND(I130*H130,2)</f>
        <v>0</v>
      </c>
      <c r="K130" s="134" t="s">
        <v>1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148</v>
      </c>
      <c r="AT130" s="143" t="s">
        <v>143</v>
      </c>
      <c r="AU130" s="143" t="s">
        <v>83</v>
      </c>
      <c r="AY130" s="16" t="s">
        <v>140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148</v>
      </c>
      <c r="BM130" s="143" t="s">
        <v>890</v>
      </c>
    </row>
    <row r="131" spans="2:65" s="1" customFormat="1" ht="16.5" customHeight="1">
      <c r="B131" s="131"/>
      <c r="C131" s="132" t="s">
        <v>226</v>
      </c>
      <c r="D131" s="132" t="s">
        <v>143</v>
      </c>
      <c r="E131" s="133" t="s">
        <v>891</v>
      </c>
      <c r="F131" s="134" t="s">
        <v>892</v>
      </c>
      <c r="G131" s="135" t="s">
        <v>449</v>
      </c>
      <c r="H131" s="136">
        <v>1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83</v>
      </c>
      <c r="AY131" s="16" t="s">
        <v>140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148</v>
      </c>
      <c r="BM131" s="143" t="s">
        <v>893</v>
      </c>
    </row>
    <row r="132" spans="2:65" s="1" customFormat="1" ht="16.5" customHeight="1">
      <c r="B132" s="131"/>
      <c r="C132" s="132" t="s">
        <v>195</v>
      </c>
      <c r="D132" s="132" t="s">
        <v>143</v>
      </c>
      <c r="E132" s="133" t="s">
        <v>894</v>
      </c>
      <c r="F132" s="134" t="s">
        <v>895</v>
      </c>
      <c r="G132" s="135" t="s">
        <v>449</v>
      </c>
      <c r="H132" s="136">
        <v>3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148</v>
      </c>
      <c r="AT132" s="143" t="s">
        <v>143</v>
      </c>
      <c r="AU132" s="143" t="s">
        <v>83</v>
      </c>
      <c r="AY132" s="16" t="s">
        <v>140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148</v>
      </c>
      <c r="BM132" s="143" t="s">
        <v>896</v>
      </c>
    </row>
    <row r="133" spans="2:65" s="1" customFormat="1" ht="24.2" customHeight="1">
      <c r="B133" s="131"/>
      <c r="C133" s="132" t="s">
        <v>237</v>
      </c>
      <c r="D133" s="132" t="s">
        <v>143</v>
      </c>
      <c r="E133" s="133" t="s">
        <v>897</v>
      </c>
      <c r="F133" s="134" t="s">
        <v>898</v>
      </c>
      <c r="G133" s="135" t="s">
        <v>354</v>
      </c>
      <c r="H133" s="176"/>
      <c r="I133" s="137"/>
      <c r="J133" s="138">
        <f>ROUND(I133*H133,2)</f>
        <v>0</v>
      </c>
      <c r="K133" s="134" t="s">
        <v>1</v>
      </c>
      <c r="L133" s="31"/>
      <c r="M133" s="139" t="s">
        <v>1</v>
      </c>
      <c r="N133" s="140" t="s">
        <v>38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148</v>
      </c>
      <c r="AT133" s="143" t="s">
        <v>143</v>
      </c>
      <c r="AU133" s="143" t="s">
        <v>83</v>
      </c>
      <c r="AY133" s="16" t="s">
        <v>140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148</v>
      </c>
      <c r="BM133" s="143" t="s">
        <v>899</v>
      </c>
    </row>
    <row r="134" spans="2:65" s="11" customFormat="1" ht="22.9" customHeight="1">
      <c r="B134" s="119"/>
      <c r="D134" s="120" t="s">
        <v>72</v>
      </c>
      <c r="E134" s="129" t="s">
        <v>900</v>
      </c>
      <c r="F134" s="129" t="s">
        <v>901</v>
      </c>
      <c r="I134" s="122"/>
      <c r="J134" s="130">
        <f>BK134</f>
        <v>0</v>
      </c>
      <c r="L134" s="119"/>
      <c r="M134" s="124"/>
      <c r="P134" s="125">
        <f>SUM(P135:P146)</f>
        <v>0</v>
      </c>
      <c r="R134" s="125">
        <f>SUM(R135:R146)</f>
        <v>0</v>
      </c>
      <c r="T134" s="126">
        <f>SUM(T135:T146)</f>
        <v>0</v>
      </c>
      <c r="AR134" s="120" t="s">
        <v>81</v>
      </c>
      <c r="AT134" s="127" t="s">
        <v>72</v>
      </c>
      <c r="AU134" s="127" t="s">
        <v>81</v>
      </c>
      <c r="AY134" s="120" t="s">
        <v>140</v>
      </c>
      <c r="BK134" s="128">
        <f>SUM(BK135:BK146)</f>
        <v>0</v>
      </c>
    </row>
    <row r="135" spans="2:65" s="1" customFormat="1" ht="16.5" customHeight="1">
      <c r="B135" s="131"/>
      <c r="C135" s="132" t="s">
        <v>243</v>
      </c>
      <c r="D135" s="132" t="s">
        <v>143</v>
      </c>
      <c r="E135" s="133" t="s">
        <v>902</v>
      </c>
      <c r="F135" s="134" t="s">
        <v>903</v>
      </c>
      <c r="G135" s="135" t="s">
        <v>449</v>
      </c>
      <c r="H135" s="136">
        <v>12</v>
      </c>
      <c r="I135" s="137"/>
      <c r="J135" s="138">
        <f>ROUND(I135*H135,2)</f>
        <v>0</v>
      </c>
      <c r="K135" s="134" t="s">
        <v>1</v>
      </c>
      <c r="L135" s="31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148</v>
      </c>
      <c r="AT135" s="143" t="s">
        <v>143</v>
      </c>
      <c r="AU135" s="143" t="s">
        <v>83</v>
      </c>
      <c r="AY135" s="16" t="s">
        <v>140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148</v>
      </c>
      <c r="BM135" s="143" t="s">
        <v>904</v>
      </c>
    </row>
    <row r="136" spans="2:65" s="1" customFormat="1" ht="16.5" customHeight="1">
      <c r="B136" s="131"/>
      <c r="C136" s="132" t="s">
        <v>254</v>
      </c>
      <c r="D136" s="132" t="s">
        <v>143</v>
      </c>
      <c r="E136" s="133" t="s">
        <v>905</v>
      </c>
      <c r="F136" s="134" t="s">
        <v>906</v>
      </c>
      <c r="G136" s="135" t="s">
        <v>449</v>
      </c>
      <c r="H136" s="136">
        <v>2</v>
      </c>
      <c r="I136" s="137"/>
      <c r="J136" s="138">
        <f>ROUND(I136*H136,2)</f>
        <v>0</v>
      </c>
      <c r="K136" s="134" t="s">
        <v>1</v>
      </c>
      <c r="L136" s="31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148</v>
      </c>
      <c r="AT136" s="143" t="s">
        <v>143</v>
      </c>
      <c r="AU136" s="143" t="s">
        <v>83</v>
      </c>
      <c r="AY136" s="16" t="s">
        <v>140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81</v>
      </c>
      <c r="BK136" s="144">
        <f>ROUND(I136*H136,2)</f>
        <v>0</v>
      </c>
      <c r="BL136" s="16" t="s">
        <v>148</v>
      </c>
      <c r="BM136" s="143" t="s">
        <v>907</v>
      </c>
    </row>
    <row r="137" spans="2:65" s="1" customFormat="1" ht="37.9" customHeight="1">
      <c r="B137" s="131"/>
      <c r="C137" s="132" t="s">
        <v>267</v>
      </c>
      <c r="D137" s="132" t="s">
        <v>143</v>
      </c>
      <c r="E137" s="133" t="s">
        <v>908</v>
      </c>
      <c r="F137" s="134" t="s">
        <v>909</v>
      </c>
      <c r="G137" s="135" t="s">
        <v>449</v>
      </c>
      <c r="H137" s="136">
        <v>9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148</v>
      </c>
      <c r="AT137" s="143" t="s">
        <v>143</v>
      </c>
      <c r="AU137" s="143" t="s">
        <v>83</v>
      </c>
      <c r="AY137" s="16" t="s">
        <v>140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148</v>
      </c>
      <c r="BM137" s="143" t="s">
        <v>910</v>
      </c>
    </row>
    <row r="138" spans="2:65" s="1" customFormat="1" ht="16.5" customHeight="1">
      <c r="B138" s="131"/>
      <c r="C138" s="132" t="s">
        <v>274</v>
      </c>
      <c r="D138" s="132" t="s">
        <v>143</v>
      </c>
      <c r="E138" s="133" t="s">
        <v>911</v>
      </c>
      <c r="F138" s="134" t="s">
        <v>912</v>
      </c>
      <c r="G138" s="135" t="s">
        <v>449</v>
      </c>
      <c r="H138" s="136">
        <v>9</v>
      </c>
      <c r="I138" s="137"/>
      <c r="J138" s="138">
        <f>ROUND(I138*H138,2)</f>
        <v>0</v>
      </c>
      <c r="K138" s="134" t="s">
        <v>1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83</v>
      </c>
      <c r="AY138" s="16" t="s">
        <v>140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148</v>
      </c>
      <c r="BM138" s="143" t="s">
        <v>913</v>
      </c>
    </row>
    <row r="139" spans="2:65" s="1" customFormat="1" ht="16.5" customHeight="1">
      <c r="B139" s="131"/>
      <c r="C139" s="132" t="s">
        <v>8</v>
      </c>
      <c r="D139" s="132" t="s">
        <v>143</v>
      </c>
      <c r="E139" s="133" t="s">
        <v>914</v>
      </c>
      <c r="F139" s="134" t="s">
        <v>915</v>
      </c>
      <c r="G139" s="135" t="s">
        <v>449</v>
      </c>
      <c r="H139" s="136">
        <v>1</v>
      </c>
      <c r="I139" s="137"/>
      <c r="J139" s="138">
        <f>ROUND(I139*H139,2)</f>
        <v>0</v>
      </c>
      <c r="K139" s="134" t="s">
        <v>1</v>
      </c>
      <c r="L139" s="31"/>
      <c r="M139" s="139" t="s">
        <v>1</v>
      </c>
      <c r="N139" s="140" t="s">
        <v>38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148</v>
      </c>
      <c r="AT139" s="143" t="s">
        <v>143</v>
      </c>
      <c r="AU139" s="143" t="s">
        <v>83</v>
      </c>
      <c r="AY139" s="16" t="s">
        <v>140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148</v>
      </c>
      <c r="BM139" s="143" t="s">
        <v>916</v>
      </c>
    </row>
    <row r="140" spans="2:65" s="1" customFormat="1" ht="16.5" customHeight="1">
      <c r="B140" s="131"/>
      <c r="C140" s="132" t="s">
        <v>282</v>
      </c>
      <c r="D140" s="132" t="s">
        <v>143</v>
      </c>
      <c r="E140" s="133" t="s">
        <v>917</v>
      </c>
      <c r="F140" s="134" t="s">
        <v>918</v>
      </c>
      <c r="G140" s="135" t="s">
        <v>222</v>
      </c>
      <c r="H140" s="136">
        <v>3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143</v>
      </c>
      <c r="AU140" s="143" t="s">
        <v>83</v>
      </c>
      <c r="AY140" s="16" t="s">
        <v>140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148</v>
      </c>
      <c r="BM140" s="143" t="s">
        <v>919</v>
      </c>
    </row>
    <row r="141" spans="2:65" s="1" customFormat="1" ht="16.5" customHeight="1">
      <c r="B141" s="131"/>
      <c r="C141" s="132" t="s">
        <v>288</v>
      </c>
      <c r="D141" s="132" t="s">
        <v>143</v>
      </c>
      <c r="E141" s="133" t="s">
        <v>920</v>
      </c>
      <c r="F141" s="134" t="s">
        <v>921</v>
      </c>
      <c r="G141" s="135" t="s">
        <v>222</v>
      </c>
      <c r="H141" s="136">
        <v>134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83</v>
      </c>
      <c r="AY141" s="16" t="s">
        <v>140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148</v>
      </c>
      <c r="BM141" s="143" t="s">
        <v>922</v>
      </c>
    </row>
    <row r="142" spans="2:65" s="1" customFormat="1" ht="16.5" customHeight="1">
      <c r="B142" s="131"/>
      <c r="C142" s="132" t="s">
        <v>297</v>
      </c>
      <c r="D142" s="132" t="s">
        <v>143</v>
      </c>
      <c r="E142" s="133" t="s">
        <v>923</v>
      </c>
      <c r="F142" s="134" t="s">
        <v>921</v>
      </c>
      <c r="G142" s="135" t="s">
        <v>222</v>
      </c>
      <c r="H142" s="136">
        <v>12</v>
      </c>
      <c r="I142" s="137"/>
      <c r="J142" s="138">
        <f>ROUND(I142*H142,2)</f>
        <v>0</v>
      </c>
      <c r="K142" s="134" t="s">
        <v>1</v>
      </c>
      <c r="L142" s="31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83</v>
      </c>
      <c r="AY142" s="16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148</v>
      </c>
      <c r="BM142" s="143" t="s">
        <v>924</v>
      </c>
    </row>
    <row r="143" spans="2:65" s="1" customFormat="1" ht="24.2" customHeight="1">
      <c r="B143" s="131"/>
      <c r="C143" s="132" t="s">
        <v>302</v>
      </c>
      <c r="D143" s="132" t="s">
        <v>143</v>
      </c>
      <c r="E143" s="133" t="s">
        <v>925</v>
      </c>
      <c r="F143" s="134" t="s">
        <v>926</v>
      </c>
      <c r="G143" s="135" t="s">
        <v>222</v>
      </c>
      <c r="H143" s="136">
        <v>116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148</v>
      </c>
      <c r="AT143" s="143" t="s">
        <v>143</v>
      </c>
      <c r="AU143" s="143" t="s">
        <v>83</v>
      </c>
      <c r="AY143" s="16" t="s">
        <v>140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148</v>
      </c>
      <c r="BM143" s="143" t="s">
        <v>927</v>
      </c>
    </row>
    <row r="144" spans="2:65" s="1" customFormat="1" ht="16.5" customHeight="1">
      <c r="B144" s="131"/>
      <c r="C144" s="132" t="s">
        <v>306</v>
      </c>
      <c r="D144" s="132" t="s">
        <v>143</v>
      </c>
      <c r="E144" s="133" t="s">
        <v>928</v>
      </c>
      <c r="F144" s="134" t="s">
        <v>929</v>
      </c>
      <c r="G144" s="135" t="s">
        <v>368</v>
      </c>
      <c r="H144" s="136">
        <v>1</v>
      </c>
      <c r="I144" s="137"/>
      <c r="J144" s="138">
        <f>ROUND(I144*H144,2)</f>
        <v>0</v>
      </c>
      <c r="K144" s="134" t="s">
        <v>1</v>
      </c>
      <c r="L144" s="31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83</v>
      </c>
      <c r="AY144" s="16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81</v>
      </c>
      <c r="BK144" s="144">
        <f>ROUND(I144*H144,2)</f>
        <v>0</v>
      </c>
      <c r="BL144" s="16" t="s">
        <v>148</v>
      </c>
      <c r="BM144" s="143" t="s">
        <v>930</v>
      </c>
    </row>
    <row r="145" spans="2:65" s="1" customFormat="1" ht="16.5" customHeight="1">
      <c r="B145" s="131"/>
      <c r="C145" s="132" t="s">
        <v>7</v>
      </c>
      <c r="D145" s="132" t="s">
        <v>143</v>
      </c>
      <c r="E145" s="133" t="s">
        <v>931</v>
      </c>
      <c r="F145" s="134" t="s">
        <v>932</v>
      </c>
      <c r="G145" s="135" t="s">
        <v>354</v>
      </c>
      <c r="H145" s="176"/>
      <c r="I145" s="137"/>
      <c r="J145" s="138">
        <f>ROUND(I145*H145,2)</f>
        <v>0</v>
      </c>
      <c r="K145" s="134" t="s">
        <v>1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148</v>
      </c>
      <c r="AT145" s="143" t="s">
        <v>143</v>
      </c>
      <c r="AU145" s="143" t="s">
        <v>83</v>
      </c>
      <c r="AY145" s="16" t="s">
        <v>140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148</v>
      </c>
      <c r="BM145" s="143" t="s">
        <v>933</v>
      </c>
    </row>
    <row r="146" spans="2:65" s="1" customFormat="1" ht="16.5" customHeight="1">
      <c r="B146" s="131"/>
      <c r="C146" s="132" t="s">
        <v>316</v>
      </c>
      <c r="D146" s="132" t="s">
        <v>143</v>
      </c>
      <c r="E146" s="133" t="s">
        <v>934</v>
      </c>
      <c r="F146" s="134" t="s">
        <v>935</v>
      </c>
      <c r="G146" s="135" t="s">
        <v>354</v>
      </c>
      <c r="H146" s="176"/>
      <c r="I146" s="137"/>
      <c r="J146" s="138">
        <f>ROUND(I146*H146,2)</f>
        <v>0</v>
      </c>
      <c r="K146" s="134" t="s">
        <v>1</v>
      </c>
      <c r="L146" s="31"/>
      <c r="M146" s="139" t="s">
        <v>1</v>
      </c>
      <c r="N146" s="140" t="s">
        <v>38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83</v>
      </c>
      <c r="AY146" s="16" t="s">
        <v>140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81</v>
      </c>
      <c r="BK146" s="144">
        <f>ROUND(I146*H146,2)</f>
        <v>0</v>
      </c>
      <c r="BL146" s="16" t="s">
        <v>148</v>
      </c>
      <c r="BM146" s="143" t="s">
        <v>936</v>
      </c>
    </row>
    <row r="147" spans="2:65" s="11" customFormat="1" ht="22.9" customHeight="1">
      <c r="B147" s="119"/>
      <c r="D147" s="120" t="s">
        <v>72</v>
      </c>
      <c r="E147" s="129" t="s">
        <v>937</v>
      </c>
      <c r="F147" s="129" t="s">
        <v>938</v>
      </c>
      <c r="I147" s="122"/>
      <c r="J147" s="130">
        <f>BK147</f>
        <v>0</v>
      </c>
      <c r="L147" s="119"/>
      <c r="M147" s="124"/>
      <c r="P147" s="125">
        <f>SUM(P148:P161)</f>
        <v>0</v>
      </c>
      <c r="R147" s="125">
        <f>SUM(R148:R161)</f>
        <v>0</v>
      </c>
      <c r="T147" s="126">
        <f>SUM(T148:T161)</f>
        <v>0</v>
      </c>
      <c r="AR147" s="120" t="s">
        <v>81</v>
      </c>
      <c r="AT147" s="127" t="s">
        <v>72</v>
      </c>
      <c r="AU147" s="127" t="s">
        <v>81</v>
      </c>
      <c r="AY147" s="120" t="s">
        <v>140</v>
      </c>
      <c r="BK147" s="128">
        <f>SUM(BK148:BK161)</f>
        <v>0</v>
      </c>
    </row>
    <row r="148" spans="2:65" s="1" customFormat="1" ht="21.75" customHeight="1">
      <c r="B148" s="131"/>
      <c r="C148" s="132" t="s">
        <v>322</v>
      </c>
      <c r="D148" s="132" t="s">
        <v>143</v>
      </c>
      <c r="E148" s="133" t="s">
        <v>939</v>
      </c>
      <c r="F148" s="134" t="s">
        <v>940</v>
      </c>
      <c r="G148" s="135" t="s">
        <v>449</v>
      </c>
      <c r="H148" s="136">
        <v>12</v>
      </c>
      <c r="I148" s="137"/>
      <c r="J148" s="138">
        <f>ROUND(I148*H148,2)</f>
        <v>0</v>
      </c>
      <c r="K148" s="134" t="s">
        <v>1</v>
      </c>
      <c r="L148" s="31"/>
      <c r="M148" s="139" t="s">
        <v>1</v>
      </c>
      <c r="N148" s="140" t="s">
        <v>38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83</v>
      </c>
      <c r="AY148" s="16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81</v>
      </c>
      <c r="BK148" s="144">
        <f>ROUND(I148*H148,2)</f>
        <v>0</v>
      </c>
      <c r="BL148" s="16" t="s">
        <v>148</v>
      </c>
      <c r="BM148" s="143" t="s">
        <v>941</v>
      </c>
    </row>
    <row r="149" spans="2:65" s="1" customFormat="1" ht="16.5" customHeight="1">
      <c r="B149" s="131"/>
      <c r="C149" s="132" t="s">
        <v>330</v>
      </c>
      <c r="D149" s="132" t="s">
        <v>143</v>
      </c>
      <c r="E149" s="133" t="s">
        <v>942</v>
      </c>
      <c r="F149" s="134" t="s">
        <v>943</v>
      </c>
      <c r="G149" s="135" t="s">
        <v>449</v>
      </c>
      <c r="H149" s="136">
        <v>12</v>
      </c>
      <c r="I149" s="137"/>
      <c r="J149" s="138">
        <f>ROUND(I149*H149,2)</f>
        <v>0</v>
      </c>
      <c r="K149" s="134" t="s">
        <v>1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148</v>
      </c>
      <c r="AT149" s="143" t="s">
        <v>143</v>
      </c>
      <c r="AU149" s="143" t="s">
        <v>83</v>
      </c>
      <c r="AY149" s="16" t="s">
        <v>140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148</v>
      </c>
      <c r="BM149" s="143" t="s">
        <v>944</v>
      </c>
    </row>
    <row r="150" spans="2:65" s="1" customFormat="1" ht="21.75" customHeight="1">
      <c r="B150" s="131"/>
      <c r="C150" s="132" t="s">
        <v>336</v>
      </c>
      <c r="D150" s="132" t="s">
        <v>143</v>
      </c>
      <c r="E150" s="133" t="s">
        <v>945</v>
      </c>
      <c r="F150" s="134" t="s">
        <v>946</v>
      </c>
      <c r="G150" s="135" t="s">
        <v>449</v>
      </c>
      <c r="H150" s="136">
        <v>33</v>
      </c>
      <c r="I150" s="137"/>
      <c r="J150" s="138">
        <f>ROUND(I150*H150,2)</f>
        <v>0</v>
      </c>
      <c r="K150" s="134" t="s">
        <v>1</v>
      </c>
      <c r="L150" s="31"/>
      <c r="M150" s="139" t="s">
        <v>1</v>
      </c>
      <c r="N150" s="140" t="s">
        <v>38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148</v>
      </c>
      <c r="AT150" s="143" t="s">
        <v>143</v>
      </c>
      <c r="AU150" s="143" t="s">
        <v>83</v>
      </c>
      <c r="AY150" s="16" t="s">
        <v>140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148</v>
      </c>
      <c r="BM150" s="143" t="s">
        <v>947</v>
      </c>
    </row>
    <row r="151" spans="2:65" s="1" customFormat="1" ht="16.5" customHeight="1">
      <c r="B151" s="131"/>
      <c r="C151" s="132" t="s">
        <v>345</v>
      </c>
      <c r="D151" s="132" t="s">
        <v>143</v>
      </c>
      <c r="E151" s="133" t="s">
        <v>948</v>
      </c>
      <c r="F151" s="134" t="s">
        <v>949</v>
      </c>
      <c r="G151" s="135" t="s">
        <v>449</v>
      </c>
      <c r="H151" s="136">
        <v>2</v>
      </c>
      <c r="I151" s="137"/>
      <c r="J151" s="138">
        <f>ROUND(I151*H151,2)</f>
        <v>0</v>
      </c>
      <c r="K151" s="134" t="s">
        <v>1</v>
      </c>
      <c r="L151" s="31"/>
      <c r="M151" s="139" t="s">
        <v>1</v>
      </c>
      <c r="N151" s="14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148</v>
      </c>
      <c r="AT151" s="143" t="s">
        <v>143</v>
      </c>
      <c r="AU151" s="143" t="s">
        <v>83</v>
      </c>
      <c r="AY151" s="16" t="s">
        <v>140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81</v>
      </c>
      <c r="BK151" s="144">
        <f>ROUND(I151*H151,2)</f>
        <v>0</v>
      </c>
      <c r="BL151" s="16" t="s">
        <v>148</v>
      </c>
      <c r="BM151" s="143" t="s">
        <v>950</v>
      </c>
    </row>
    <row r="152" spans="2:65" s="1" customFormat="1" ht="16.5" customHeight="1">
      <c r="B152" s="131"/>
      <c r="C152" s="132" t="s">
        <v>351</v>
      </c>
      <c r="D152" s="132" t="s">
        <v>143</v>
      </c>
      <c r="E152" s="133" t="s">
        <v>951</v>
      </c>
      <c r="F152" s="134" t="s">
        <v>952</v>
      </c>
      <c r="G152" s="135" t="s">
        <v>449</v>
      </c>
      <c r="H152" s="136">
        <v>1</v>
      </c>
      <c r="I152" s="137"/>
      <c r="J152" s="138">
        <f>ROUND(I152*H152,2)</f>
        <v>0</v>
      </c>
      <c r="K152" s="134" t="s">
        <v>1</v>
      </c>
      <c r="L152" s="31"/>
      <c r="M152" s="139" t="s">
        <v>1</v>
      </c>
      <c r="N152" s="140" t="s">
        <v>38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83</v>
      </c>
      <c r="AY152" s="16" t="s">
        <v>140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81</v>
      </c>
      <c r="BK152" s="144">
        <f>ROUND(I152*H152,2)</f>
        <v>0</v>
      </c>
      <c r="BL152" s="16" t="s">
        <v>148</v>
      </c>
      <c r="BM152" s="143" t="s">
        <v>953</v>
      </c>
    </row>
    <row r="153" spans="2:65" s="1" customFormat="1" ht="24.2" customHeight="1">
      <c r="B153" s="131"/>
      <c r="C153" s="132" t="s">
        <v>359</v>
      </c>
      <c r="D153" s="132" t="s">
        <v>143</v>
      </c>
      <c r="E153" s="133" t="s">
        <v>954</v>
      </c>
      <c r="F153" s="134" t="s">
        <v>955</v>
      </c>
      <c r="G153" s="135" t="s">
        <v>449</v>
      </c>
      <c r="H153" s="136">
        <v>1</v>
      </c>
      <c r="I153" s="137"/>
      <c r="J153" s="138">
        <f>ROUND(I153*H153,2)</f>
        <v>0</v>
      </c>
      <c r="K153" s="134" t="s">
        <v>1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143</v>
      </c>
      <c r="AU153" s="143" t="s">
        <v>83</v>
      </c>
      <c r="AY153" s="16" t="s">
        <v>140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148</v>
      </c>
      <c r="BM153" s="143" t="s">
        <v>956</v>
      </c>
    </row>
    <row r="154" spans="2:65" s="1" customFormat="1" ht="16.5" customHeight="1">
      <c r="B154" s="131"/>
      <c r="C154" s="132" t="s">
        <v>365</v>
      </c>
      <c r="D154" s="132" t="s">
        <v>143</v>
      </c>
      <c r="E154" s="133" t="s">
        <v>957</v>
      </c>
      <c r="F154" s="134" t="s">
        <v>958</v>
      </c>
      <c r="G154" s="135" t="s">
        <v>449</v>
      </c>
      <c r="H154" s="136">
        <v>9</v>
      </c>
      <c r="I154" s="137"/>
      <c r="J154" s="138">
        <f>ROUND(I154*H154,2)</f>
        <v>0</v>
      </c>
      <c r="K154" s="134" t="s">
        <v>1</v>
      </c>
      <c r="L154" s="31"/>
      <c r="M154" s="139" t="s">
        <v>1</v>
      </c>
      <c r="N154" s="140" t="s">
        <v>38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148</v>
      </c>
      <c r="AT154" s="143" t="s">
        <v>143</v>
      </c>
      <c r="AU154" s="143" t="s">
        <v>83</v>
      </c>
      <c r="AY154" s="16" t="s">
        <v>140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81</v>
      </c>
      <c r="BK154" s="144">
        <f>ROUND(I154*H154,2)</f>
        <v>0</v>
      </c>
      <c r="BL154" s="16" t="s">
        <v>148</v>
      </c>
      <c r="BM154" s="143" t="s">
        <v>959</v>
      </c>
    </row>
    <row r="155" spans="2:65" s="1" customFormat="1" ht="16.5" customHeight="1">
      <c r="B155" s="131"/>
      <c r="C155" s="132" t="s">
        <v>370</v>
      </c>
      <c r="D155" s="132" t="s">
        <v>143</v>
      </c>
      <c r="E155" s="133" t="s">
        <v>960</v>
      </c>
      <c r="F155" s="134" t="s">
        <v>961</v>
      </c>
      <c r="G155" s="135" t="s">
        <v>962</v>
      </c>
      <c r="H155" s="136">
        <v>15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148</v>
      </c>
      <c r="AT155" s="143" t="s">
        <v>143</v>
      </c>
      <c r="AU155" s="143" t="s">
        <v>83</v>
      </c>
      <c r="AY155" s="16" t="s">
        <v>140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81</v>
      </c>
      <c r="BK155" s="144">
        <f>ROUND(I155*H155,2)</f>
        <v>0</v>
      </c>
      <c r="BL155" s="16" t="s">
        <v>148</v>
      </c>
      <c r="BM155" s="143" t="s">
        <v>963</v>
      </c>
    </row>
    <row r="156" spans="2:65" s="1" customFormat="1" ht="21.75" customHeight="1">
      <c r="B156" s="131"/>
      <c r="C156" s="132" t="s">
        <v>412</v>
      </c>
      <c r="D156" s="132" t="s">
        <v>143</v>
      </c>
      <c r="E156" s="133" t="s">
        <v>964</v>
      </c>
      <c r="F156" s="134" t="s">
        <v>965</v>
      </c>
      <c r="G156" s="135" t="s">
        <v>222</v>
      </c>
      <c r="H156" s="136">
        <v>134</v>
      </c>
      <c r="I156" s="137"/>
      <c r="J156" s="138">
        <f>ROUND(I156*H156,2)</f>
        <v>0</v>
      </c>
      <c r="K156" s="134" t="s">
        <v>1</v>
      </c>
      <c r="L156" s="31"/>
      <c r="M156" s="139" t="s">
        <v>1</v>
      </c>
      <c r="N156" s="140" t="s">
        <v>38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148</v>
      </c>
      <c r="AT156" s="143" t="s">
        <v>143</v>
      </c>
      <c r="AU156" s="143" t="s">
        <v>83</v>
      </c>
      <c r="AY156" s="16" t="s">
        <v>140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81</v>
      </c>
      <c r="BK156" s="144">
        <f>ROUND(I156*H156,2)</f>
        <v>0</v>
      </c>
      <c r="BL156" s="16" t="s">
        <v>148</v>
      </c>
      <c r="BM156" s="143" t="s">
        <v>966</v>
      </c>
    </row>
    <row r="157" spans="2:65" s="1" customFormat="1" ht="21.75" customHeight="1">
      <c r="B157" s="131"/>
      <c r="C157" s="132" t="s">
        <v>340</v>
      </c>
      <c r="D157" s="132" t="s">
        <v>143</v>
      </c>
      <c r="E157" s="133" t="s">
        <v>967</v>
      </c>
      <c r="F157" s="134" t="s">
        <v>968</v>
      </c>
      <c r="G157" s="135" t="s">
        <v>222</v>
      </c>
      <c r="H157" s="136">
        <v>12</v>
      </c>
      <c r="I157" s="137"/>
      <c r="J157" s="138">
        <f>ROUND(I157*H157,2)</f>
        <v>0</v>
      </c>
      <c r="K157" s="134" t="s">
        <v>1</v>
      </c>
      <c r="L157" s="31"/>
      <c r="M157" s="139" t="s">
        <v>1</v>
      </c>
      <c r="N157" s="140" t="s">
        <v>38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143</v>
      </c>
      <c r="AU157" s="143" t="s">
        <v>83</v>
      </c>
      <c r="AY157" s="16" t="s">
        <v>140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81</v>
      </c>
      <c r="BK157" s="144">
        <f>ROUND(I157*H157,2)</f>
        <v>0</v>
      </c>
      <c r="BL157" s="16" t="s">
        <v>148</v>
      </c>
      <c r="BM157" s="143" t="s">
        <v>969</v>
      </c>
    </row>
    <row r="158" spans="2:65" s="1" customFormat="1" ht="21.75" customHeight="1">
      <c r="B158" s="131"/>
      <c r="C158" s="132" t="s">
        <v>433</v>
      </c>
      <c r="D158" s="132" t="s">
        <v>143</v>
      </c>
      <c r="E158" s="133" t="s">
        <v>970</v>
      </c>
      <c r="F158" s="134" t="s">
        <v>971</v>
      </c>
      <c r="G158" s="135" t="s">
        <v>222</v>
      </c>
      <c r="H158" s="136">
        <v>3</v>
      </c>
      <c r="I158" s="137"/>
      <c r="J158" s="138">
        <f>ROUND(I158*H158,2)</f>
        <v>0</v>
      </c>
      <c r="K158" s="134" t="s">
        <v>1</v>
      </c>
      <c r="L158" s="31"/>
      <c r="M158" s="139" t="s">
        <v>1</v>
      </c>
      <c r="N158" s="140" t="s">
        <v>38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83</v>
      </c>
      <c r="AY158" s="16" t="s">
        <v>140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148</v>
      </c>
      <c r="BM158" s="143" t="s">
        <v>972</v>
      </c>
    </row>
    <row r="159" spans="2:65" s="1" customFormat="1" ht="21.75" customHeight="1">
      <c r="B159" s="131"/>
      <c r="C159" s="132" t="s">
        <v>438</v>
      </c>
      <c r="D159" s="132" t="s">
        <v>143</v>
      </c>
      <c r="E159" s="133" t="s">
        <v>973</v>
      </c>
      <c r="F159" s="134" t="s">
        <v>974</v>
      </c>
      <c r="G159" s="135" t="s">
        <v>222</v>
      </c>
      <c r="H159" s="136">
        <v>126</v>
      </c>
      <c r="I159" s="137"/>
      <c r="J159" s="138">
        <f>ROUND(I159*H159,2)</f>
        <v>0</v>
      </c>
      <c r="K159" s="134" t="s">
        <v>1</v>
      </c>
      <c r="L159" s="31"/>
      <c r="M159" s="139" t="s">
        <v>1</v>
      </c>
      <c r="N159" s="140" t="s">
        <v>38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148</v>
      </c>
      <c r="AT159" s="143" t="s">
        <v>143</v>
      </c>
      <c r="AU159" s="143" t="s">
        <v>83</v>
      </c>
      <c r="AY159" s="16" t="s">
        <v>140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81</v>
      </c>
      <c r="BK159" s="144">
        <f>ROUND(I159*H159,2)</f>
        <v>0</v>
      </c>
      <c r="BL159" s="16" t="s">
        <v>148</v>
      </c>
      <c r="BM159" s="143" t="s">
        <v>975</v>
      </c>
    </row>
    <row r="160" spans="2:65" s="1" customFormat="1" ht="16.5" customHeight="1">
      <c r="B160" s="131"/>
      <c r="C160" s="132" t="s">
        <v>442</v>
      </c>
      <c r="D160" s="132" t="s">
        <v>143</v>
      </c>
      <c r="E160" s="133" t="s">
        <v>976</v>
      </c>
      <c r="F160" s="134" t="s">
        <v>977</v>
      </c>
      <c r="G160" s="135" t="s">
        <v>354</v>
      </c>
      <c r="H160" s="176"/>
      <c r="I160" s="137"/>
      <c r="J160" s="138">
        <f>ROUND(I160*H160,2)</f>
        <v>0</v>
      </c>
      <c r="K160" s="134" t="s">
        <v>1</v>
      </c>
      <c r="L160" s="31"/>
      <c r="M160" s="139" t="s">
        <v>1</v>
      </c>
      <c r="N160" s="140" t="s">
        <v>38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148</v>
      </c>
      <c r="AT160" s="143" t="s">
        <v>143</v>
      </c>
      <c r="AU160" s="143" t="s">
        <v>83</v>
      </c>
      <c r="AY160" s="16" t="s">
        <v>140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81</v>
      </c>
      <c r="BK160" s="144">
        <f>ROUND(I160*H160,2)</f>
        <v>0</v>
      </c>
      <c r="BL160" s="16" t="s">
        <v>148</v>
      </c>
      <c r="BM160" s="143" t="s">
        <v>978</v>
      </c>
    </row>
    <row r="161" spans="2:65" s="1" customFormat="1" ht="16.5" customHeight="1">
      <c r="B161" s="131"/>
      <c r="C161" s="132" t="s">
        <v>446</v>
      </c>
      <c r="D161" s="132" t="s">
        <v>143</v>
      </c>
      <c r="E161" s="133" t="s">
        <v>979</v>
      </c>
      <c r="F161" s="134" t="s">
        <v>980</v>
      </c>
      <c r="G161" s="135" t="s">
        <v>981</v>
      </c>
      <c r="H161" s="136">
        <v>20</v>
      </c>
      <c r="I161" s="137"/>
      <c r="J161" s="138">
        <f>ROUND(I161*H161,2)</f>
        <v>0</v>
      </c>
      <c r="K161" s="134" t="s">
        <v>1</v>
      </c>
      <c r="L161" s="31"/>
      <c r="M161" s="139" t="s">
        <v>1</v>
      </c>
      <c r="N161" s="140" t="s">
        <v>38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148</v>
      </c>
      <c r="AT161" s="143" t="s">
        <v>143</v>
      </c>
      <c r="AU161" s="143" t="s">
        <v>83</v>
      </c>
      <c r="AY161" s="16" t="s">
        <v>140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148</v>
      </c>
      <c r="BM161" s="143" t="s">
        <v>982</v>
      </c>
    </row>
    <row r="162" spans="2:65" s="11" customFormat="1" ht="22.9" customHeight="1">
      <c r="B162" s="119"/>
      <c r="D162" s="120" t="s">
        <v>72</v>
      </c>
      <c r="E162" s="129" t="s">
        <v>72</v>
      </c>
      <c r="F162" s="129" t="s">
        <v>983</v>
      </c>
      <c r="I162" s="122"/>
      <c r="J162" s="130">
        <f>BK162</f>
        <v>0</v>
      </c>
      <c r="L162" s="119"/>
      <c r="M162" s="124"/>
      <c r="P162" s="125">
        <f>SUM(P163:P165)</f>
        <v>0</v>
      </c>
      <c r="R162" s="125">
        <f>SUM(R163:R165)</f>
        <v>0</v>
      </c>
      <c r="T162" s="126">
        <f>SUM(T163:T165)</f>
        <v>0</v>
      </c>
      <c r="AR162" s="120" t="s">
        <v>81</v>
      </c>
      <c r="AT162" s="127" t="s">
        <v>72</v>
      </c>
      <c r="AU162" s="127" t="s">
        <v>81</v>
      </c>
      <c r="AY162" s="120" t="s">
        <v>140</v>
      </c>
      <c r="BK162" s="128">
        <f>SUM(BK163:BK165)</f>
        <v>0</v>
      </c>
    </row>
    <row r="163" spans="2:65" s="1" customFormat="1" ht="16.5" customHeight="1">
      <c r="B163" s="131"/>
      <c r="C163" s="132" t="s">
        <v>453</v>
      </c>
      <c r="D163" s="132" t="s">
        <v>143</v>
      </c>
      <c r="E163" s="133" t="s">
        <v>984</v>
      </c>
      <c r="F163" s="134" t="s">
        <v>985</v>
      </c>
      <c r="G163" s="135" t="s">
        <v>246</v>
      </c>
      <c r="H163" s="136">
        <v>0.5</v>
      </c>
      <c r="I163" s="137"/>
      <c r="J163" s="138">
        <f>ROUND(I163*H163,2)</f>
        <v>0</v>
      </c>
      <c r="K163" s="134" t="s">
        <v>1</v>
      </c>
      <c r="L163" s="31"/>
      <c r="M163" s="139" t="s">
        <v>1</v>
      </c>
      <c r="N163" s="140" t="s">
        <v>38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148</v>
      </c>
      <c r="AT163" s="143" t="s">
        <v>143</v>
      </c>
      <c r="AU163" s="143" t="s">
        <v>83</v>
      </c>
      <c r="AY163" s="16" t="s">
        <v>140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81</v>
      </c>
      <c r="BK163" s="144">
        <f>ROUND(I163*H163,2)</f>
        <v>0</v>
      </c>
      <c r="BL163" s="16" t="s">
        <v>148</v>
      </c>
      <c r="BM163" s="143" t="s">
        <v>986</v>
      </c>
    </row>
    <row r="164" spans="2:65" s="1" customFormat="1" ht="16.5" customHeight="1">
      <c r="B164" s="131"/>
      <c r="C164" s="132" t="s">
        <v>460</v>
      </c>
      <c r="D164" s="132" t="s">
        <v>143</v>
      </c>
      <c r="E164" s="133" t="s">
        <v>987</v>
      </c>
      <c r="F164" s="134" t="s">
        <v>988</v>
      </c>
      <c r="G164" s="135" t="s">
        <v>222</v>
      </c>
      <c r="H164" s="136">
        <v>2</v>
      </c>
      <c r="I164" s="137"/>
      <c r="J164" s="138">
        <f>ROUND(I164*H164,2)</f>
        <v>0</v>
      </c>
      <c r="K164" s="134" t="s">
        <v>1</v>
      </c>
      <c r="L164" s="31"/>
      <c r="M164" s="139" t="s">
        <v>1</v>
      </c>
      <c r="N164" s="140" t="s">
        <v>38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148</v>
      </c>
      <c r="AT164" s="143" t="s">
        <v>143</v>
      </c>
      <c r="AU164" s="143" t="s">
        <v>83</v>
      </c>
      <c r="AY164" s="16" t="s">
        <v>140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81</v>
      </c>
      <c r="BK164" s="144">
        <f>ROUND(I164*H164,2)</f>
        <v>0</v>
      </c>
      <c r="BL164" s="16" t="s">
        <v>148</v>
      </c>
      <c r="BM164" s="143" t="s">
        <v>989</v>
      </c>
    </row>
    <row r="165" spans="2:65" s="1" customFormat="1" ht="21.75" customHeight="1">
      <c r="B165" s="131"/>
      <c r="C165" s="132" t="s">
        <v>466</v>
      </c>
      <c r="D165" s="132" t="s">
        <v>143</v>
      </c>
      <c r="E165" s="133" t="s">
        <v>990</v>
      </c>
      <c r="F165" s="134" t="s">
        <v>991</v>
      </c>
      <c r="G165" s="135" t="s">
        <v>222</v>
      </c>
      <c r="H165" s="136">
        <v>2</v>
      </c>
      <c r="I165" s="137"/>
      <c r="J165" s="138">
        <f>ROUND(I165*H165,2)</f>
        <v>0</v>
      </c>
      <c r="K165" s="134" t="s">
        <v>1</v>
      </c>
      <c r="L165" s="31"/>
      <c r="M165" s="177" t="s">
        <v>1</v>
      </c>
      <c r="N165" s="178" t="s">
        <v>38</v>
      </c>
      <c r="O165" s="179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AR165" s="143" t="s">
        <v>148</v>
      </c>
      <c r="AT165" s="143" t="s">
        <v>143</v>
      </c>
      <c r="AU165" s="143" t="s">
        <v>83</v>
      </c>
      <c r="AY165" s="16" t="s">
        <v>140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148</v>
      </c>
      <c r="BM165" s="143" t="s">
        <v>992</v>
      </c>
    </row>
    <row r="166" spans="2:65" s="1" customFormat="1" ht="6.95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31"/>
    </row>
  </sheetData>
  <autoFilter ref="C120:K165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5"/>
  <sheetViews>
    <sheetView showGridLines="0" tabSelected="1" topLeftCell="A7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993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ROUND((SUM(BE117:BE134)),  2)</f>
        <v>0</v>
      </c>
      <c r="I33" s="91">
        <v>0.21</v>
      </c>
      <c r="J33" s="90">
        <f>ROUND(((SUM(BE117:BE134))*I33),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ROUND((SUM(BF117:BF134)),  2)</f>
        <v>0</v>
      </c>
      <c r="I34" s="91">
        <v>0.15</v>
      </c>
      <c r="J34" s="90">
        <f>ROUND(((SUM(BF117:BF134))*I34),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ROUND((SUM(BG117:BG134)),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ROUND((SUM(BH117:BH134)),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ROUND((SUM(BI117:BI134)),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>05 - Prvky interaktivity a mobiliáře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J117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994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125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4" t="str">
        <f>E7</f>
        <v>Moříčov - Lovecký zámeček</v>
      </c>
      <c r="F107" s="225"/>
      <c r="G107" s="225"/>
      <c r="H107" s="225"/>
      <c r="L107" s="31"/>
    </row>
    <row r="108" spans="2:12" s="1" customFormat="1" ht="12" customHeight="1">
      <c r="B108" s="31"/>
      <c r="C108" s="26" t="s">
        <v>100</v>
      </c>
      <c r="L108" s="31"/>
    </row>
    <row r="109" spans="2:12" s="1" customFormat="1" ht="16.5" customHeight="1">
      <c r="B109" s="31"/>
      <c r="E109" s="214" t="str">
        <f>E9</f>
        <v>05 - Prvky interaktivity a mobiliáře</v>
      </c>
      <c r="F109" s="223"/>
      <c r="G109" s="223"/>
      <c r="H109" s="223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29. 5. 2024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126</v>
      </c>
      <c r="D116" s="113" t="s">
        <v>58</v>
      </c>
      <c r="E116" s="113" t="s">
        <v>54</v>
      </c>
      <c r="F116" s="113" t="s">
        <v>55</v>
      </c>
      <c r="G116" s="113" t="s">
        <v>127</v>
      </c>
      <c r="H116" s="113" t="s">
        <v>128</v>
      </c>
      <c r="I116" s="113" t="s">
        <v>129</v>
      </c>
      <c r="J116" s="113" t="s">
        <v>104</v>
      </c>
      <c r="K116" s="114" t="s">
        <v>130</v>
      </c>
      <c r="L116" s="111"/>
      <c r="M116" s="58" t="s">
        <v>1</v>
      </c>
      <c r="N116" s="59" t="s">
        <v>37</v>
      </c>
      <c r="O116" s="59" t="s">
        <v>131</v>
      </c>
      <c r="P116" s="59" t="s">
        <v>132</v>
      </c>
      <c r="Q116" s="59" t="s">
        <v>133</v>
      </c>
      <c r="R116" s="59" t="s">
        <v>134</v>
      </c>
      <c r="S116" s="59" t="s">
        <v>135</v>
      </c>
      <c r="T116" s="60" t="s">
        <v>136</v>
      </c>
    </row>
    <row r="117" spans="2:65" s="1" customFormat="1" ht="22.9" customHeight="1">
      <c r="B117" s="31"/>
      <c r="C117" s="63" t="s">
        <v>137</v>
      </c>
      <c r="J117" s="115">
        <f>BK117</f>
        <v>0</v>
      </c>
      <c r="L117" s="31"/>
      <c r="M117" s="61"/>
      <c r="N117" s="52"/>
      <c r="O117" s="52"/>
      <c r="P117" s="116">
        <f>P118</f>
        <v>0</v>
      </c>
      <c r="Q117" s="52"/>
      <c r="R117" s="116">
        <f>R118</f>
        <v>0</v>
      </c>
      <c r="S117" s="52"/>
      <c r="T117" s="117">
        <f>T118</f>
        <v>0</v>
      </c>
      <c r="AT117" s="16" t="s">
        <v>72</v>
      </c>
      <c r="AU117" s="16" t="s">
        <v>106</v>
      </c>
      <c r="BK117" s="118">
        <f>BK118</f>
        <v>0</v>
      </c>
    </row>
    <row r="118" spans="2:65" s="11" customFormat="1" ht="25.9" customHeight="1">
      <c r="B118" s="119"/>
      <c r="D118" s="120" t="s">
        <v>72</v>
      </c>
      <c r="E118" s="121" t="s">
        <v>995</v>
      </c>
      <c r="F118" s="121" t="s">
        <v>356</v>
      </c>
      <c r="I118" s="122"/>
      <c r="J118" s="123">
        <f>BK118</f>
        <v>0</v>
      </c>
      <c r="L118" s="119"/>
      <c r="M118" s="124"/>
      <c r="P118" s="125">
        <f>SUM(P119:P134)</f>
        <v>0</v>
      </c>
      <c r="R118" s="125">
        <f>SUM(R119:R134)</f>
        <v>0</v>
      </c>
      <c r="T118" s="126">
        <f>SUM(T119:T134)</f>
        <v>0</v>
      </c>
      <c r="AR118" s="120" t="s">
        <v>148</v>
      </c>
      <c r="AT118" s="127" t="s">
        <v>72</v>
      </c>
      <c r="AU118" s="127" t="s">
        <v>73</v>
      </c>
      <c r="AY118" s="120" t="s">
        <v>140</v>
      </c>
      <c r="BK118" s="128">
        <f>SUM(BK119:BK134)</f>
        <v>0</v>
      </c>
    </row>
    <row r="119" spans="2:65" s="1" customFormat="1" ht="16.5" customHeight="1">
      <c r="B119" s="131"/>
      <c r="C119" s="132" t="s">
        <v>81</v>
      </c>
      <c r="D119" s="132" t="s">
        <v>143</v>
      </c>
      <c r="E119" s="133" t="s">
        <v>996</v>
      </c>
      <c r="F119" s="134" t="s">
        <v>997</v>
      </c>
      <c r="G119" s="135" t="s">
        <v>540</v>
      </c>
      <c r="H119" s="136">
        <v>1</v>
      </c>
      <c r="I119" s="137"/>
      <c r="J119" s="138">
        <f>ROUND(I119*H119,2)</f>
        <v>0</v>
      </c>
      <c r="K119" s="134" t="s">
        <v>1</v>
      </c>
      <c r="L119" s="31"/>
      <c r="M119" s="139" t="s">
        <v>1</v>
      </c>
      <c r="N119" s="140" t="s">
        <v>38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998</v>
      </c>
      <c r="AT119" s="143" t="s">
        <v>143</v>
      </c>
      <c r="AU119" s="143" t="s">
        <v>81</v>
      </c>
      <c r="AY119" s="16" t="s">
        <v>140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81</v>
      </c>
      <c r="BK119" s="144">
        <f>ROUND(I119*H119,2)</f>
        <v>0</v>
      </c>
      <c r="BL119" s="16" t="s">
        <v>998</v>
      </c>
      <c r="BM119" s="143" t="s">
        <v>999</v>
      </c>
    </row>
    <row r="120" spans="2:65" s="1" customFormat="1" ht="16.5" customHeight="1">
      <c r="B120" s="131"/>
      <c r="C120" s="132" t="s">
        <v>83</v>
      </c>
      <c r="D120" s="132" t="s">
        <v>143</v>
      </c>
      <c r="E120" s="133" t="s">
        <v>1000</v>
      </c>
      <c r="F120" s="134" t="s">
        <v>1001</v>
      </c>
      <c r="G120" s="135" t="s">
        <v>540</v>
      </c>
      <c r="H120" s="136">
        <v>1</v>
      </c>
      <c r="I120" s="137"/>
      <c r="J120" s="138">
        <f>ROUND(I120*H120,2)</f>
        <v>0</v>
      </c>
      <c r="K120" s="134" t="s">
        <v>1</v>
      </c>
      <c r="L120" s="31"/>
      <c r="M120" s="139" t="s">
        <v>1</v>
      </c>
      <c r="N120" s="140" t="s">
        <v>38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998</v>
      </c>
      <c r="AT120" s="143" t="s">
        <v>143</v>
      </c>
      <c r="AU120" s="143" t="s">
        <v>81</v>
      </c>
      <c r="AY120" s="16" t="s">
        <v>140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6" t="s">
        <v>81</v>
      </c>
      <c r="BK120" s="144">
        <f>ROUND(I120*H120,2)</f>
        <v>0</v>
      </c>
      <c r="BL120" s="16" t="s">
        <v>998</v>
      </c>
      <c r="BM120" s="143" t="s">
        <v>1002</v>
      </c>
    </row>
    <row r="121" spans="2:65" s="1" customFormat="1" ht="16.5" customHeight="1">
      <c r="B121" s="131"/>
      <c r="C121" s="132" t="s">
        <v>141</v>
      </c>
      <c r="D121" s="132" t="s">
        <v>143</v>
      </c>
      <c r="E121" s="133" t="s">
        <v>1003</v>
      </c>
      <c r="F121" s="134" t="s">
        <v>1004</v>
      </c>
      <c r="G121" s="135" t="s">
        <v>540</v>
      </c>
      <c r="H121" s="136">
        <v>1</v>
      </c>
      <c r="I121" s="137"/>
      <c r="J121" s="138">
        <f>ROUND(I121*H121,2)</f>
        <v>0</v>
      </c>
      <c r="K121" s="134" t="s">
        <v>1</v>
      </c>
      <c r="L121" s="31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998</v>
      </c>
      <c r="AT121" s="143" t="s">
        <v>143</v>
      </c>
      <c r="AU121" s="143" t="s">
        <v>81</v>
      </c>
      <c r="AY121" s="16" t="s">
        <v>140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81</v>
      </c>
      <c r="BK121" s="144">
        <f>ROUND(I121*H121,2)</f>
        <v>0</v>
      </c>
      <c r="BL121" s="16" t="s">
        <v>998</v>
      </c>
      <c r="BM121" s="143" t="s">
        <v>1005</v>
      </c>
    </row>
    <row r="122" spans="2:65" s="1" customFormat="1" ht="16.5" customHeight="1">
      <c r="B122" s="131"/>
      <c r="C122" s="132" t="s">
        <v>148</v>
      </c>
      <c r="D122" s="132" t="s">
        <v>143</v>
      </c>
      <c r="E122" s="133" t="s">
        <v>1006</v>
      </c>
      <c r="F122" s="134" t="s">
        <v>1007</v>
      </c>
      <c r="G122" s="135" t="s">
        <v>540</v>
      </c>
      <c r="H122" s="136">
        <v>1</v>
      </c>
      <c r="I122" s="137"/>
      <c r="J122" s="138">
        <f>ROUND(I122*H122,2)</f>
        <v>0</v>
      </c>
      <c r="K122" s="134" t="s">
        <v>1</v>
      </c>
      <c r="L122" s="31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998</v>
      </c>
      <c r="AT122" s="143" t="s">
        <v>143</v>
      </c>
      <c r="AU122" s="143" t="s">
        <v>81</v>
      </c>
      <c r="AY122" s="16" t="s">
        <v>140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81</v>
      </c>
      <c r="BK122" s="144">
        <f>ROUND(I122*H122,2)</f>
        <v>0</v>
      </c>
      <c r="BL122" s="16" t="s">
        <v>998</v>
      </c>
      <c r="BM122" s="143" t="s">
        <v>1008</v>
      </c>
    </row>
    <row r="123" spans="2:65" s="1" customFormat="1" ht="16.5" customHeight="1">
      <c r="B123" s="131"/>
      <c r="C123" s="132" t="s">
        <v>208</v>
      </c>
      <c r="D123" s="132" t="s">
        <v>143</v>
      </c>
      <c r="E123" s="133" t="s">
        <v>1009</v>
      </c>
      <c r="F123" s="134" t="s">
        <v>1010</v>
      </c>
      <c r="G123" s="135" t="s">
        <v>540</v>
      </c>
      <c r="H123" s="136">
        <v>1</v>
      </c>
      <c r="I123" s="137"/>
      <c r="J123" s="138">
        <f>ROUND(I123*H123,2)</f>
        <v>0</v>
      </c>
      <c r="K123" s="134" t="s">
        <v>1</v>
      </c>
      <c r="L123" s="31"/>
      <c r="M123" s="139" t="s">
        <v>1</v>
      </c>
      <c r="N123" s="140" t="s">
        <v>38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998</v>
      </c>
      <c r="AT123" s="143" t="s">
        <v>143</v>
      </c>
      <c r="AU123" s="143" t="s">
        <v>81</v>
      </c>
      <c r="AY123" s="16" t="s">
        <v>140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81</v>
      </c>
      <c r="BK123" s="144">
        <f>ROUND(I123*H123,2)</f>
        <v>0</v>
      </c>
      <c r="BL123" s="16" t="s">
        <v>998</v>
      </c>
      <c r="BM123" s="143" t="s">
        <v>1011</v>
      </c>
    </row>
    <row r="124" spans="2:65" s="1" customFormat="1" ht="16.5" customHeight="1">
      <c r="B124" s="131"/>
      <c r="C124" s="132" t="s">
        <v>163</v>
      </c>
      <c r="D124" s="132" t="s">
        <v>143</v>
      </c>
      <c r="E124" s="133" t="s">
        <v>1012</v>
      </c>
      <c r="F124" s="134" t="s">
        <v>1013</v>
      </c>
      <c r="G124" s="135" t="s">
        <v>540</v>
      </c>
      <c r="H124" s="136">
        <v>1</v>
      </c>
      <c r="I124" s="137"/>
      <c r="J124" s="138">
        <f>ROUND(I124*H124,2)</f>
        <v>0</v>
      </c>
      <c r="K124" s="134" t="s">
        <v>1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998</v>
      </c>
      <c r="AT124" s="143" t="s">
        <v>143</v>
      </c>
      <c r="AU124" s="143" t="s">
        <v>81</v>
      </c>
      <c r="AY124" s="16" t="s">
        <v>140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998</v>
      </c>
      <c r="BM124" s="143" t="s">
        <v>1014</v>
      </c>
    </row>
    <row r="125" spans="2:65" s="1" customFormat="1" ht="16.5" customHeight="1">
      <c r="B125" s="131"/>
      <c r="C125" s="132" t="s">
        <v>219</v>
      </c>
      <c r="D125" s="132" t="s">
        <v>143</v>
      </c>
      <c r="E125" s="133" t="s">
        <v>1015</v>
      </c>
      <c r="F125" s="134" t="s">
        <v>1016</v>
      </c>
      <c r="G125" s="135" t="s">
        <v>540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38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998</v>
      </c>
      <c r="AT125" s="143" t="s">
        <v>143</v>
      </c>
      <c r="AU125" s="143" t="s">
        <v>81</v>
      </c>
      <c r="AY125" s="16" t="s">
        <v>140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998</v>
      </c>
      <c r="BM125" s="143" t="s">
        <v>1017</v>
      </c>
    </row>
    <row r="126" spans="2:65" s="1" customFormat="1" ht="16.5" customHeight="1">
      <c r="B126" s="131"/>
      <c r="C126" s="132" t="s">
        <v>226</v>
      </c>
      <c r="D126" s="132" t="s">
        <v>143</v>
      </c>
      <c r="E126" s="133" t="s">
        <v>1018</v>
      </c>
      <c r="F126" s="134" t="s">
        <v>1019</v>
      </c>
      <c r="G126" s="135" t="s">
        <v>540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998</v>
      </c>
      <c r="AT126" s="143" t="s">
        <v>143</v>
      </c>
      <c r="AU126" s="143" t="s">
        <v>81</v>
      </c>
      <c r="AY126" s="16" t="s">
        <v>140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998</v>
      </c>
      <c r="BM126" s="143" t="s">
        <v>1020</v>
      </c>
    </row>
    <row r="127" spans="2:65" s="1" customFormat="1" ht="16.5" customHeight="1">
      <c r="B127" s="131"/>
      <c r="C127" s="132" t="s">
        <v>195</v>
      </c>
      <c r="D127" s="132" t="s">
        <v>143</v>
      </c>
      <c r="E127" s="133" t="s">
        <v>1021</v>
      </c>
      <c r="F127" s="134" t="s">
        <v>1022</v>
      </c>
      <c r="G127" s="135" t="s">
        <v>540</v>
      </c>
      <c r="H127" s="136">
        <v>1</v>
      </c>
      <c r="I127" s="137"/>
      <c r="J127" s="138">
        <f>ROUND(I127*H127,2)</f>
        <v>0</v>
      </c>
      <c r="K127" s="134" t="s">
        <v>1</v>
      </c>
      <c r="L127" s="31"/>
      <c r="M127" s="139" t="s">
        <v>1</v>
      </c>
      <c r="N127" s="140" t="s">
        <v>38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998</v>
      </c>
      <c r="AT127" s="143" t="s">
        <v>143</v>
      </c>
      <c r="AU127" s="143" t="s">
        <v>81</v>
      </c>
      <c r="AY127" s="16" t="s">
        <v>140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81</v>
      </c>
      <c r="BK127" s="144">
        <f>ROUND(I127*H127,2)</f>
        <v>0</v>
      </c>
      <c r="BL127" s="16" t="s">
        <v>998</v>
      </c>
      <c r="BM127" s="143" t="s">
        <v>1023</v>
      </c>
    </row>
    <row r="128" spans="2:65" s="1" customFormat="1" ht="16.5" customHeight="1">
      <c r="B128" s="131"/>
      <c r="C128" s="132" t="s">
        <v>237</v>
      </c>
      <c r="D128" s="132" t="s">
        <v>143</v>
      </c>
      <c r="E128" s="133" t="s">
        <v>1024</v>
      </c>
      <c r="F128" s="134" t="s">
        <v>1025</v>
      </c>
      <c r="G128" s="135" t="s">
        <v>540</v>
      </c>
      <c r="H128" s="136">
        <v>1</v>
      </c>
      <c r="I128" s="137"/>
      <c r="J128" s="138">
        <f>ROUND(I128*H128,2)</f>
        <v>0</v>
      </c>
      <c r="K128" s="134" t="s">
        <v>1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998</v>
      </c>
      <c r="AT128" s="143" t="s">
        <v>143</v>
      </c>
      <c r="AU128" s="143" t="s">
        <v>81</v>
      </c>
      <c r="AY128" s="16" t="s">
        <v>140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998</v>
      </c>
      <c r="BM128" s="143" t="s">
        <v>1026</v>
      </c>
    </row>
    <row r="129" spans="2:65" s="1" customFormat="1" ht="16.5" customHeight="1">
      <c r="B129" s="131"/>
      <c r="C129" s="132" t="s">
        <v>243</v>
      </c>
      <c r="D129" s="132" t="s">
        <v>143</v>
      </c>
      <c r="E129" s="133" t="s">
        <v>1027</v>
      </c>
      <c r="F129" s="134" t="s">
        <v>1028</v>
      </c>
      <c r="G129" s="135" t="s">
        <v>540</v>
      </c>
      <c r="H129" s="136">
        <v>4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998</v>
      </c>
      <c r="AT129" s="143" t="s">
        <v>143</v>
      </c>
      <c r="AU129" s="143" t="s">
        <v>81</v>
      </c>
      <c r="AY129" s="16" t="s">
        <v>140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81</v>
      </c>
      <c r="BK129" s="144">
        <f>ROUND(I129*H129,2)</f>
        <v>0</v>
      </c>
      <c r="BL129" s="16" t="s">
        <v>998</v>
      </c>
      <c r="BM129" s="143" t="s">
        <v>1029</v>
      </c>
    </row>
    <row r="130" spans="2:65" s="1" customFormat="1" ht="16.5" customHeight="1">
      <c r="B130" s="131"/>
      <c r="C130" s="132" t="s">
        <v>254</v>
      </c>
      <c r="D130" s="132" t="s">
        <v>143</v>
      </c>
      <c r="E130" s="133" t="s">
        <v>1030</v>
      </c>
      <c r="F130" s="134" t="s">
        <v>1031</v>
      </c>
      <c r="G130" s="135" t="s">
        <v>222</v>
      </c>
      <c r="H130" s="136">
        <v>57.9</v>
      </c>
      <c r="I130" s="137"/>
      <c r="J130" s="138">
        <f>ROUND(I130*H130,2)</f>
        <v>0</v>
      </c>
      <c r="K130" s="134" t="s">
        <v>1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998</v>
      </c>
      <c r="AT130" s="143" t="s">
        <v>143</v>
      </c>
      <c r="AU130" s="143" t="s">
        <v>81</v>
      </c>
      <c r="AY130" s="16" t="s">
        <v>140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998</v>
      </c>
      <c r="BM130" s="143" t="s">
        <v>1032</v>
      </c>
    </row>
    <row r="131" spans="2:65" s="1" customFormat="1" ht="21.75" customHeight="1">
      <c r="B131" s="131"/>
      <c r="C131" s="132" t="s">
        <v>267</v>
      </c>
      <c r="D131" s="132" t="s">
        <v>143</v>
      </c>
      <c r="E131" s="133" t="s">
        <v>1033</v>
      </c>
      <c r="F131" s="134" t="s">
        <v>1034</v>
      </c>
      <c r="G131" s="135" t="s">
        <v>540</v>
      </c>
      <c r="H131" s="136">
        <v>1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998</v>
      </c>
      <c r="AT131" s="143" t="s">
        <v>143</v>
      </c>
      <c r="AU131" s="143" t="s">
        <v>81</v>
      </c>
      <c r="AY131" s="16" t="s">
        <v>140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998</v>
      </c>
      <c r="BM131" s="143" t="s">
        <v>1035</v>
      </c>
    </row>
    <row r="132" spans="2:65" s="1" customFormat="1" ht="16.5" customHeight="1">
      <c r="B132" s="131"/>
      <c r="C132" s="132" t="s">
        <v>274</v>
      </c>
      <c r="D132" s="132" t="s">
        <v>143</v>
      </c>
      <c r="E132" s="133" t="s">
        <v>1036</v>
      </c>
      <c r="F132" s="134" t="s">
        <v>1037</v>
      </c>
      <c r="G132" s="135" t="s">
        <v>540</v>
      </c>
      <c r="H132" s="136">
        <v>1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998</v>
      </c>
      <c r="AT132" s="143" t="s">
        <v>143</v>
      </c>
      <c r="AU132" s="143" t="s">
        <v>81</v>
      </c>
      <c r="AY132" s="16" t="s">
        <v>140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998</v>
      </c>
      <c r="BM132" s="143" t="s">
        <v>1038</v>
      </c>
    </row>
    <row r="133" spans="2:65" s="1" customFormat="1" ht="21.75" customHeight="1">
      <c r="B133" s="131"/>
      <c r="C133" s="132" t="s">
        <v>8</v>
      </c>
      <c r="D133" s="132" t="s">
        <v>143</v>
      </c>
      <c r="E133" s="133" t="s">
        <v>1039</v>
      </c>
      <c r="F133" s="134" t="s">
        <v>1040</v>
      </c>
      <c r="G133" s="135" t="s">
        <v>540</v>
      </c>
      <c r="H133" s="136">
        <v>1</v>
      </c>
      <c r="I133" s="137"/>
      <c r="J133" s="138">
        <f>ROUND(I133*H133,2)</f>
        <v>0</v>
      </c>
      <c r="K133" s="134" t="s">
        <v>1</v>
      </c>
      <c r="L133" s="31"/>
      <c r="M133" s="139" t="s">
        <v>1</v>
      </c>
      <c r="N133" s="140" t="s">
        <v>38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998</v>
      </c>
      <c r="AT133" s="143" t="s">
        <v>143</v>
      </c>
      <c r="AU133" s="143" t="s">
        <v>81</v>
      </c>
      <c r="AY133" s="16" t="s">
        <v>140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998</v>
      </c>
      <c r="BM133" s="143" t="s">
        <v>1041</v>
      </c>
    </row>
    <row r="134" spans="2:65" s="1" customFormat="1" ht="16.5" customHeight="1">
      <c r="B134" s="131"/>
      <c r="C134" s="132" t="s">
        <v>282</v>
      </c>
      <c r="D134" s="132" t="s">
        <v>143</v>
      </c>
      <c r="E134" s="133" t="s">
        <v>1042</v>
      </c>
      <c r="F134" s="134" t="s">
        <v>1043</v>
      </c>
      <c r="G134" s="135" t="s">
        <v>540</v>
      </c>
      <c r="H134" s="136">
        <v>1</v>
      </c>
      <c r="I134" s="137"/>
      <c r="J134" s="138">
        <f>ROUND(I134*H134,2)</f>
        <v>0</v>
      </c>
      <c r="K134" s="134" t="s">
        <v>1</v>
      </c>
      <c r="L134" s="31"/>
      <c r="M134" s="177" t="s">
        <v>1</v>
      </c>
      <c r="N134" s="178" t="s">
        <v>38</v>
      </c>
      <c r="O134" s="179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AR134" s="143" t="s">
        <v>998</v>
      </c>
      <c r="AT134" s="143" t="s">
        <v>143</v>
      </c>
      <c r="AU134" s="143" t="s">
        <v>81</v>
      </c>
      <c r="AY134" s="16" t="s">
        <v>140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998</v>
      </c>
      <c r="BM134" s="143" t="s">
        <v>1044</v>
      </c>
    </row>
    <row r="135" spans="2:65" s="1" customFormat="1" ht="6.95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31"/>
    </row>
  </sheetData>
  <autoFilter ref="C116:K134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Moříčov - Lovecký zámeček</v>
      </c>
      <c r="F7" s="225"/>
      <c r="G7" s="225"/>
      <c r="H7" s="225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14" t="s">
        <v>1045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ROUND((SUM(BE118:BE126)),  2)</f>
        <v>0</v>
      </c>
      <c r="I33" s="91">
        <v>0.21</v>
      </c>
      <c r="J33" s="90">
        <f>ROUND(((SUM(BE118:BE126))*I33),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ROUND((SUM(BF118:BF126)),  2)</f>
        <v>0</v>
      </c>
      <c r="I34" s="91">
        <v>0.15</v>
      </c>
      <c r="J34" s="90">
        <f>ROUND(((SUM(BF118:BF126))*I34),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ROUND((SUM(BG118:BG126)),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ROUND((SUM(BH118:BH126)),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ROUND((SUM(BI118:BI126)),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Moříčov - Lovecký zámeček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6.5" customHeight="1">
      <c r="B87" s="31"/>
      <c r="E87" s="214" t="str">
        <f>E9</f>
        <v xml:space="preserve">06 - Terénní úpravy 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103</v>
      </c>
      <c r="D94" s="92"/>
      <c r="E94" s="92"/>
      <c r="F94" s="92"/>
      <c r="G94" s="92"/>
      <c r="H94" s="92"/>
      <c r="I94" s="92"/>
      <c r="J94" s="101" t="s">
        <v>104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105</v>
      </c>
      <c r="J96" s="65">
        <f>J118</f>
        <v>0</v>
      </c>
      <c r="L96" s="31"/>
      <c r="AU96" s="16" t="s">
        <v>106</v>
      </c>
    </row>
    <row r="97" spans="2:12" s="8" customFormat="1" ht="24.95" customHeight="1">
      <c r="B97" s="103"/>
      <c r="D97" s="104" t="s">
        <v>107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768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125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4" t="str">
        <f>E7</f>
        <v>Moříčov - Lovecký zámeček</v>
      </c>
      <c r="F108" s="225"/>
      <c r="G108" s="225"/>
      <c r="H108" s="225"/>
      <c r="L108" s="31"/>
    </row>
    <row r="109" spans="2:12" s="1" customFormat="1" ht="12" customHeight="1">
      <c r="B109" s="31"/>
      <c r="C109" s="26" t="s">
        <v>100</v>
      </c>
      <c r="L109" s="31"/>
    </row>
    <row r="110" spans="2:12" s="1" customFormat="1" ht="16.5" customHeight="1">
      <c r="B110" s="31"/>
      <c r="E110" s="214" t="str">
        <f>E9</f>
        <v xml:space="preserve">06 - Terénní úpravy </v>
      </c>
      <c r="F110" s="223"/>
      <c r="G110" s="223"/>
      <c r="H110" s="223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29. 5. 2024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126</v>
      </c>
      <c r="D117" s="113" t="s">
        <v>58</v>
      </c>
      <c r="E117" s="113" t="s">
        <v>54</v>
      </c>
      <c r="F117" s="113" t="s">
        <v>55</v>
      </c>
      <c r="G117" s="113" t="s">
        <v>127</v>
      </c>
      <c r="H117" s="113" t="s">
        <v>128</v>
      </c>
      <c r="I117" s="113" t="s">
        <v>129</v>
      </c>
      <c r="J117" s="113" t="s">
        <v>104</v>
      </c>
      <c r="K117" s="114" t="s">
        <v>130</v>
      </c>
      <c r="L117" s="111"/>
      <c r="M117" s="58" t="s">
        <v>1</v>
      </c>
      <c r="N117" s="59" t="s">
        <v>37</v>
      </c>
      <c r="O117" s="59" t="s">
        <v>131</v>
      </c>
      <c r="P117" s="59" t="s">
        <v>132</v>
      </c>
      <c r="Q117" s="59" t="s">
        <v>133</v>
      </c>
      <c r="R117" s="59" t="s">
        <v>134</v>
      </c>
      <c r="S117" s="59" t="s">
        <v>135</v>
      </c>
      <c r="T117" s="60" t="s">
        <v>136</v>
      </c>
    </row>
    <row r="118" spans="2:65" s="1" customFormat="1" ht="22.9" customHeight="1">
      <c r="B118" s="31"/>
      <c r="C118" s="63" t="s">
        <v>137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0.04</v>
      </c>
      <c r="S118" s="52"/>
      <c r="T118" s="117">
        <f>T119</f>
        <v>0</v>
      </c>
      <c r="AT118" s="16" t="s">
        <v>72</v>
      </c>
      <c r="AU118" s="16" t="s">
        <v>106</v>
      </c>
      <c r="BK118" s="118">
        <f>BK119</f>
        <v>0</v>
      </c>
    </row>
    <row r="119" spans="2:65" s="11" customFormat="1" ht="25.9" customHeight="1">
      <c r="B119" s="119"/>
      <c r="D119" s="120" t="s">
        <v>72</v>
      </c>
      <c r="E119" s="121" t="s">
        <v>138</v>
      </c>
      <c r="F119" s="121" t="s">
        <v>139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0.04</v>
      </c>
      <c r="T119" s="126">
        <f>T120</f>
        <v>0</v>
      </c>
      <c r="AR119" s="120" t="s">
        <v>81</v>
      </c>
      <c r="AT119" s="127" t="s">
        <v>72</v>
      </c>
      <c r="AU119" s="127" t="s">
        <v>73</v>
      </c>
      <c r="AY119" s="120" t="s">
        <v>140</v>
      </c>
      <c r="BK119" s="128">
        <f>BK120</f>
        <v>0</v>
      </c>
    </row>
    <row r="120" spans="2:65" s="11" customFormat="1" ht="22.9" customHeight="1">
      <c r="B120" s="119"/>
      <c r="D120" s="120" t="s">
        <v>72</v>
      </c>
      <c r="E120" s="129" t="s">
        <v>81</v>
      </c>
      <c r="F120" s="129" t="s">
        <v>771</v>
      </c>
      <c r="I120" s="122"/>
      <c r="J120" s="130">
        <f>BK120</f>
        <v>0</v>
      </c>
      <c r="L120" s="119"/>
      <c r="M120" s="124"/>
      <c r="P120" s="125">
        <f>SUM(P121:P126)</f>
        <v>0</v>
      </c>
      <c r="R120" s="125">
        <f>SUM(R121:R126)</f>
        <v>0.04</v>
      </c>
      <c r="T120" s="126">
        <f>SUM(T121:T126)</f>
        <v>0</v>
      </c>
      <c r="AR120" s="120" t="s">
        <v>81</v>
      </c>
      <c r="AT120" s="127" t="s">
        <v>72</v>
      </c>
      <c r="AU120" s="127" t="s">
        <v>81</v>
      </c>
      <c r="AY120" s="120" t="s">
        <v>140</v>
      </c>
      <c r="BK120" s="128">
        <f>SUM(BK121:BK126)</f>
        <v>0</v>
      </c>
    </row>
    <row r="121" spans="2:65" s="1" customFormat="1" ht="24.2" customHeight="1">
      <c r="B121" s="131"/>
      <c r="C121" s="132" t="s">
        <v>81</v>
      </c>
      <c r="D121" s="132" t="s">
        <v>143</v>
      </c>
      <c r="E121" s="133" t="s">
        <v>1046</v>
      </c>
      <c r="F121" s="134" t="s">
        <v>1047</v>
      </c>
      <c r="G121" s="135" t="s">
        <v>146</v>
      </c>
      <c r="H121" s="136">
        <v>200</v>
      </c>
      <c r="I121" s="137"/>
      <c r="J121" s="138">
        <f>ROUND(I121*H121,2)</f>
        <v>0</v>
      </c>
      <c r="K121" s="134" t="s">
        <v>147</v>
      </c>
      <c r="L121" s="31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148</v>
      </c>
      <c r="AT121" s="143" t="s">
        <v>143</v>
      </c>
      <c r="AU121" s="143" t="s">
        <v>83</v>
      </c>
      <c r="AY121" s="16" t="s">
        <v>140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81</v>
      </c>
      <c r="BK121" s="144">
        <f>ROUND(I121*H121,2)</f>
        <v>0</v>
      </c>
      <c r="BL121" s="16" t="s">
        <v>148</v>
      </c>
      <c r="BM121" s="143" t="s">
        <v>1048</v>
      </c>
    </row>
    <row r="122" spans="2:65" s="1" customFormat="1" ht="24.2" customHeight="1">
      <c r="B122" s="131"/>
      <c r="C122" s="132" t="s">
        <v>83</v>
      </c>
      <c r="D122" s="132" t="s">
        <v>143</v>
      </c>
      <c r="E122" s="133" t="s">
        <v>1049</v>
      </c>
      <c r="F122" s="134" t="s">
        <v>1050</v>
      </c>
      <c r="G122" s="135" t="s">
        <v>146</v>
      </c>
      <c r="H122" s="136">
        <v>200</v>
      </c>
      <c r="I122" s="137"/>
      <c r="J122" s="138">
        <f>ROUND(I122*H122,2)</f>
        <v>0</v>
      </c>
      <c r="K122" s="134" t="s">
        <v>147</v>
      </c>
      <c r="L122" s="31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148</v>
      </c>
      <c r="AT122" s="143" t="s">
        <v>143</v>
      </c>
      <c r="AU122" s="143" t="s">
        <v>83</v>
      </c>
      <c r="AY122" s="16" t="s">
        <v>140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81</v>
      </c>
      <c r="BK122" s="144">
        <f>ROUND(I122*H122,2)</f>
        <v>0</v>
      </c>
      <c r="BL122" s="16" t="s">
        <v>148</v>
      </c>
      <c r="BM122" s="143" t="s">
        <v>1051</v>
      </c>
    </row>
    <row r="123" spans="2:65" s="1" customFormat="1" ht="16.5" customHeight="1">
      <c r="B123" s="131"/>
      <c r="C123" s="166" t="s">
        <v>141</v>
      </c>
      <c r="D123" s="166" t="s">
        <v>337</v>
      </c>
      <c r="E123" s="167" t="s">
        <v>1052</v>
      </c>
      <c r="F123" s="168" t="s">
        <v>1053</v>
      </c>
      <c r="G123" s="169" t="s">
        <v>962</v>
      </c>
      <c r="H123" s="170">
        <v>40</v>
      </c>
      <c r="I123" s="171"/>
      <c r="J123" s="172">
        <f>ROUND(I123*H123,2)</f>
        <v>0</v>
      </c>
      <c r="K123" s="168" t="s">
        <v>147</v>
      </c>
      <c r="L123" s="173"/>
      <c r="M123" s="174" t="s">
        <v>1</v>
      </c>
      <c r="N123" s="175" t="s">
        <v>38</v>
      </c>
      <c r="P123" s="141">
        <f>O123*H123</f>
        <v>0</v>
      </c>
      <c r="Q123" s="141">
        <v>1E-3</v>
      </c>
      <c r="R123" s="141">
        <f>Q123*H123</f>
        <v>0.04</v>
      </c>
      <c r="S123" s="141">
        <v>0</v>
      </c>
      <c r="T123" s="142">
        <f>S123*H123</f>
        <v>0</v>
      </c>
      <c r="AR123" s="143" t="s">
        <v>226</v>
      </c>
      <c r="AT123" s="143" t="s">
        <v>337</v>
      </c>
      <c r="AU123" s="143" t="s">
        <v>83</v>
      </c>
      <c r="AY123" s="16" t="s">
        <v>140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81</v>
      </c>
      <c r="BK123" s="144">
        <f>ROUND(I123*H123,2)</f>
        <v>0</v>
      </c>
      <c r="BL123" s="16" t="s">
        <v>148</v>
      </c>
      <c r="BM123" s="143" t="s">
        <v>1054</v>
      </c>
    </row>
    <row r="124" spans="2:65" s="13" customFormat="1">
      <c r="B124" s="152"/>
      <c r="D124" s="146" t="s">
        <v>150</v>
      </c>
      <c r="E124" s="153" t="s">
        <v>1</v>
      </c>
      <c r="F124" s="154" t="s">
        <v>1055</v>
      </c>
      <c r="H124" s="155">
        <v>40</v>
      </c>
      <c r="I124" s="156"/>
      <c r="L124" s="152"/>
      <c r="M124" s="157"/>
      <c r="T124" s="158"/>
      <c r="AT124" s="153" t="s">
        <v>150</v>
      </c>
      <c r="AU124" s="153" t="s">
        <v>83</v>
      </c>
      <c r="AV124" s="13" t="s">
        <v>83</v>
      </c>
      <c r="AW124" s="13" t="s">
        <v>30</v>
      </c>
      <c r="AX124" s="13" t="s">
        <v>81</v>
      </c>
      <c r="AY124" s="153" t="s">
        <v>140</v>
      </c>
    </row>
    <row r="125" spans="2:65" s="1" customFormat="1" ht="24.2" customHeight="1">
      <c r="B125" s="131"/>
      <c r="C125" s="132" t="s">
        <v>148</v>
      </c>
      <c r="D125" s="132" t="s">
        <v>143</v>
      </c>
      <c r="E125" s="133" t="s">
        <v>1056</v>
      </c>
      <c r="F125" s="134" t="s">
        <v>1057</v>
      </c>
      <c r="G125" s="135" t="s">
        <v>146</v>
      </c>
      <c r="H125" s="136">
        <v>200</v>
      </c>
      <c r="I125" s="137"/>
      <c r="J125" s="138">
        <f>ROUND(I125*H125,2)</f>
        <v>0</v>
      </c>
      <c r="K125" s="134" t="s">
        <v>147</v>
      </c>
      <c r="L125" s="31"/>
      <c r="M125" s="139" t="s">
        <v>1</v>
      </c>
      <c r="N125" s="140" t="s">
        <v>38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148</v>
      </c>
      <c r="AT125" s="143" t="s">
        <v>143</v>
      </c>
      <c r="AU125" s="143" t="s">
        <v>83</v>
      </c>
      <c r="AY125" s="16" t="s">
        <v>140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148</v>
      </c>
      <c r="BM125" s="143" t="s">
        <v>1058</v>
      </c>
    </row>
    <row r="126" spans="2:65" s="1" customFormat="1" ht="16.5" customHeight="1">
      <c r="B126" s="131"/>
      <c r="C126" s="132" t="s">
        <v>208</v>
      </c>
      <c r="D126" s="132" t="s">
        <v>143</v>
      </c>
      <c r="E126" s="133" t="s">
        <v>1059</v>
      </c>
      <c r="F126" s="134" t="s">
        <v>1060</v>
      </c>
      <c r="G126" s="135" t="s">
        <v>368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77" t="s">
        <v>1</v>
      </c>
      <c r="N126" s="178" t="s">
        <v>38</v>
      </c>
      <c r="O126" s="17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43" t="s">
        <v>148</v>
      </c>
      <c r="AT126" s="143" t="s">
        <v>143</v>
      </c>
      <c r="AU126" s="143" t="s">
        <v>83</v>
      </c>
      <c r="AY126" s="16" t="s">
        <v>140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148</v>
      </c>
      <c r="BM126" s="143" t="s">
        <v>1061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17:K126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0DD5E-62CE-4865-9FF7-3C98EAB3F924}"/>
</file>

<file path=customXml/itemProps2.xml><?xml version="1.0" encoding="utf-8"?>
<ds:datastoreItem xmlns:ds="http://schemas.openxmlformats.org/officeDocument/2006/customXml" ds:itemID="{485DF59D-155D-4D16-8B56-A950D6342B37}"/>
</file>

<file path=customXml/itemProps3.xml><?xml version="1.0" encoding="utf-8"?>
<ds:datastoreItem xmlns:ds="http://schemas.openxmlformats.org/officeDocument/2006/customXml" ds:itemID="{19602682-2E83-429F-BA85-A71306DBC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NBKALKULACE\kalkulace</dc:creator>
  <cp:keywords/>
  <dc:description/>
  <cp:lastModifiedBy>Lenka Kostaňuková</cp:lastModifiedBy>
  <cp:revision/>
  <dcterms:created xsi:type="dcterms:W3CDTF">2024-05-29T10:48:27Z</dcterms:created>
  <dcterms:modified xsi:type="dcterms:W3CDTF">2025-01-06T10:57:24Z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