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alcChain.xml" ContentType="application/vnd.openxmlformats-officedocument.spreadsheetml.calcChai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firstSheet="1" activeTab="1"/>
  </bookViews>
  <sheets>
    <sheet name="Rekapitulace stavby" sheetId="1" state="veryHidden" r:id="rId1"/>
    <sheet name="Krušnohorská 1103-1 - Udr..." sheetId="2" r:id="rId2"/>
    <sheet name="Seznam figur" sheetId="3" r:id="rId3"/>
  </sheets>
  <definedNames>
    <definedName name="_xlnm.Print_Area" localSheetId="0">'Rekapitulace stavby'!$D$4:$AO$76,'Rekapitulace stavby'!$C$82:$AQ$96</definedName>
    <definedName name="_xlnm.Print_Titles" localSheetId="0">'Rekapitulace stavby'!$92:$92</definedName>
    <definedName name="_xlnm._FilterDatabase" localSheetId="1" hidden="1">'Krušnohorská 1103-1 - Udr...'!$C$142:$K$553</definedName>
    <definedName name="_xlnm.Print_Area" localSheetId="1">'Krušnohorská 1103-1 - Udr...'!$C$4:$J$76,'Krušnohorská 1103-1 - Udr...'!$C$82:$J$124,'Krušnohorská 1103-1 - Udr...'!$C$130:$J$553</definedName>
    <definedName name="_xlnm.Print_Titles" localSheetId="1">'Krušnohorská 1103-1 - Udr...'!$142:$142</definedName>
    <definedName name="_xlnm.Print_Area" localSheetId="2">'Seznam figur'!$C$4:$G$106</definedName>
    <definedName name="_xlnm.Print_Titles" localSheetId="2">'Seznam figur'!$9:$9</definedName>
  </definedNames>
  <calcPr/>
</workbook>
</file>

<file path=xl/calcChain.xml><?xml version="1.0" encoding="utf-8"?>
<calcChain xmlns="http://schemas.openxmlformats.org/spreadsheetml/2006/main">
  <c i="3" l="1" r="D7"/>
  <c i="2" r="J37"/>
  <c r="J36"/>
  <c i="1" r="AY95"/>
  <c i="2" r="J35"/>
  <c i="1" r="AX95"/>
  <c i="2" r="BI553"/>
  <c r="BH553"/>
  <c r="BG553"/>
  <c r="BE553"/>
  <c r="T553"/>
  <c r="T552"/>
  <c r="R553"/>
  <c r="R552"/>
  <c r="P553"/>
  <c r="P552"/>
  <c r="BI550"/>
  <c r="BH550"/>
  <c r="BG550"/>
  <c r="BE550"/>
  <c r="T550"/>
  <c r="T549"/>
  <c r="T548"/>
  <c r="R550"/>
  <c r="R549"/>
  <c r="R548"/>
  <c r="P550"/>
  <c r="P549"/>
  <c r="P548"/>
  <c r="BI543"/>
  <c r="BH543"/>
  <c r="BG543"/>
  <c r="BE543"/>
  <c r="T543"/>
  <c r="R543"/>
  <c r="P543"/>
  <c r="BI538"/>
  <c r="BH538"/>
  <c r="BG538"/>
  <c r="BE538"/>
  <c r="T538"/>
  <c r="R538"/>
  <c r="P538"/>
  <c r="BI532"/>
  <c r="BH532"/>
  <c r="BG532"/>
  <c r="BE532"/>
  <c r="T532"/>
  <c r="R532"/>
  <c r="P532"/>
  <c r="BI529"/>
  <c r="BH529"/>
  <c r="BG529"/>
  <c r="BE529"/>
  <c r="T529"/>
  <c r="R529"/>
  <c r="P529"/>
  <c r="BI523"/>
  <c r="BH523"/>
  <c r="BG523"/>
  <c r="BE523"/>
  <c r="T523"/>
  <c r="R523"/>
  <c r="P523"/>
  <c r="BI518"/>
  <c r="BH518"/>
  <c r="BG518"/>
  <c r="BE518"/>
  <c r="T518"/>
  <c r="R518"/>
  <c r="P518"/>
  <c r="BI513"/>
  <c r="BH513"/>
  <c r="BG513"/>
  <c r="BE513"/>
  <c r="T513"/>
  <c r="R513"/>
  <c r="P513"/>
  <c r="BI510"/>
  <c r="BH510"/>
  <c r="BG510"/>
  <c r="BE510"/>
  <c r="T510"/>
  <c r="R510"/>
  <c r="P510"/>
  <c r="BI501"/>
  <c r="BH501"/>
  <c r="BG501"/>
  <c r="BE501"/>
  <c r="T501"/>
  <c r="R501"/>
  <c r="P501"/>
  <c r="BI499"/>
  <c r="BH499"/>
  <c r="BG499"/>
  <c r="BE499"/>
  <c r="T499"/>
  <c r="R499"/>
  <c r="P499"/>
  <c r="BI495"/>
  <c r="BH495"/>
  <c r="BG495"/>
  <c r="BE495"/>
  <c r="T495"/>
  <c r="R495"/>
  <c r="P495"/>
  <c r="BI491"/>
  <c r="BH491"/>
  <c r="BG491"/>
  <c r="BE491"/>
  <c r="T491"/>
  <c r="R491"/>
  <c r="P491"/>
  <c r="BI489"/>
  <c r="BH489"/>
  <c r="BG489"/>
  <c r="BE489"/>
  <c r="T489"/>
  <c r="R489"/>
  <c r="P489"/>
  <c r="BI487"/>
  <c r="BH487"/>
  <c r="BG487"/>
  <c r="BE487"/>
  <c r="T487"/>
  <c r="R487"/>
  <c r="P487"/>
  <c r="BI483"/>
  <c r="BH483"/>
  <c r="BG483"/>
  <c r="BE483"/>
  <c r="T483"/>
  <c r="R483"/>
  <c r="P483"/>
  <c r="BI480"/>
  <c r="BH480"/>
  <c r="BG480"/>
  <c r="BE480"/>
  <c r="T480"/>
  <c r="R480"/>
  <c r="P480"/>
  <c r="BI478"/>
  <c r="BH478"/>
  <c r="BG478"/>
  <c r="BE478"/>
  <c r="T478"/>
  <c r="R478"/>
  <c r="P478"/>
  <c r="BI476"/>
  <c r="BH476"/>
  <c r="BG476"/>
  <c r="BE476"/>
  <c r="T476"/>
  <c r="R476"/>
  <c r="P476"/>
  <c r="BI474"/>
  <c r="BH474"/>
  <c r="BG474"/>
  <c r="BE474"/>
  <c r="T474"/>
  <c r="R474"/>
  <c r="P474"/>
  <c r="BI471"/>
  <c r="BH471"/>
  <c r="BG471"/>
  <c r="BE471"/>
  <c r="T471"/>
  <c r="R471"/>
  <c r="P471"/>
  <c r="BI467"/>
  <c r="BH467"/>
  <c r="BG467"/>
  <c r="BE467"/>
  <c r="T467"/>
  <c r="R467"/>
  <c r="P467"/>
  <c r="BI464"/>
  <c r="BH464"/>
  <c r="BG464"/>
  <c r="BE464"/>
  <c r="T464"/>
  <c r="R464"/>
  <c r="P464"/>
  <c r="BI456"/>
  <c r="BH456"/>
  <c r="BG456"/>
  <c r="BE456"/>
  <c r="T456"/>
  <c r="R456"/>
  <c r="P456"/>
  <c r="BI452"/>
  <c r="BH452"/>
  <c r="BG452"/>
  <c r="BE452"/>
  <c r="T452"/>
  <c r="R452"/>
  <c r="P452"/>
  <c r="BI450"/>
  <c r="BH450"/>
  <c r="BG450"/>
  <c r="BE450"/>
  <c r="T450"/>
  <c r="R450"/>
  <c r="P450"/>
  <c r="BI446"/>
  <c r="BH446"/>
  <c r="BG446"/>
  <c r="BE446"/>
  <c r="T446"/>
  <c r="R446"/>
  <c r="P446"/>
  <c r="BI442"/>
  <c r="BH442"/>
  <c r="BG442"/>
  <c r="BE442"/>
  <c r="T442"/>
  <c r="R442"/>
  <c r="P442"/>
  <c r="BI437"/>
  <c r="BH437"/>
  <c r="BG437"/>
  <c r="BE437"/>
  <c r="T437"/>
  <c r="R437"/>
  <c r="P437"/>
  <c r="BI435"/>
  <c r="BH435"/>
  <c r="BG435"/>
  <c r="BE435"/>
  <c r="T435"/>
  <c r="R435"/>
  <c r="P435"/>
  <c r="BI433"/>
  <c r="BH433"/>
  <c r="BG433"/>
  <c r="BE433"/>
  <c r="T433"/>
  <c r="R433"/>
  <c r="P433"/>
  <c r="BI429"/>
  <c r="BH429"/>
  <c r="BG429"/>
  <c r="BE429"/>
  <c r="T429"/>
  <c r="T428"/>
  <c r="R429"/>
  <c r="R428"/>
  <c r="P429"/>
  <c r="P428"/>
  <c r="BI427"/>
  <c r="BH427"/>
  <c r="BG427"/>
  <c r="BE427"/>
  <c r="T427"/>
  <c r="R427"/>
  <c r="P427"/>
  <c r="BI423"/>
  <c r="BH423"/>
  <c r="BG423"/>
  <c r="BE423"/>
  <c r="T423"/>
  <c r="R423"/>
  <c r="P423"/>
  <c r="BI420"/>
  <c r="BH420"/>
  <c r="BG420"/>
  <c r="BE420"/>
  <c r="T420"/>
  <c r="R420"/>
  <c r="P420"/>
  <c r="BI418"/>
  <c r="BH418"/>
  <c r="BG418"/>
  <c r="BE418"/>
  <c r="T418"/>
  <c r="R418"/>
  <c r="P418"/>
  <c r="BI414"/>
  <c r="BH414"/>
  <c r="BG414"/>
  <c r="BE414"/>
  <c r="T414"/>
  <c r="R414"/>
  <c r="P414"/>
  <c r="BI408"/>
  <c r="BH408"/>
  <c r="BG408"/>
  <c r="BE408"/>
  <c r="T408"/>
  <c r="R408"/>
  <c r="P408"/>
  <c r="BI406"/>
  <c r="BH406"/>
  <c r="BG406"/>
  <c r="BE406"/>
  <c r="T406"/>
  <c r="R406"/>
  <c r="P406"/>
  <c r="BI404"/>
  <c r="BH404"/>
  <c r="BG404"/>
  <c r="BE404"/>
  <c r="T404"/>
  <c r="R404"/>
  <c r="P404"/>
  <c r="BI402"/>
  <c r="BH402"/>
  <c r="BG402"/>
  <c r="BE402"/>
  <c r="T402"/>
  <c r="R402"/>
  <c r="P402"/>
  <c r="BI400"/>
  <c r="BH400"/>
  <c r="BG400"/>
  <c r="BE400"/>
  <c r="T400"/>
  <c r="R400"/>
  <c r="P400"/>
  <c r="BI397"/>
  <c r="BH397"/>
  <c r="BG397"/>
  <c r="BE397"/>
  <c r="T397"/>
  <c r="R397"/>
  <c r="P397"/>
  <c r="BI395"/>
  <c r="BH395"/>
  <c r="BG395"/>
  <c r="BE395"/>
  <c r="T395"/>
  <c r="R395"/>
  <c r="P395"/>
  <c r="BI391"/>
  <c r="BH391"/>
  <c r="BG391"/>
  <c r="BE391"/>
  <c r="T391"/>
  <c r="R391"/>
  <c r="P391"/>
  <c r="BI389"/>
  <c r="BH389"/>
  <c r="BG389"/>
  <c r="BE389"/>
  <c r="T389"/>
  <c r="R389"/>
  <c r="P389"/>
  <c r="BI385"/>
  <c r="BH385"/>
  <c r="BG385"/>
  <c r="BE385"/>
  <c r="T385"/>
  <c r="R385"/>
  <c r="P385"/>
  <c r="BI383"/>
  <c r="BH383"/>
  <c r="BG383"/>
  <c r="BE383"/>
  <c r="T383"/>
  <c r="R383"/>
  <c r="P383"/>
  <c r="BI381"/>
  <c r="BH381"/>
  <c r="BG381"/>
  <c r="BE381"/>
  <c r="T381"/>
  <c r="R381"/>
  <c r="P381"/>
  <c r="BI379"/>
  <c r="BH379"/>
  <c r="BG379"/>
  <c r="BE379"/>
  <c r="T379"/>
  <c r="R379"/>
  <c r="P379"/>
  <c r="BI377"/>
  <c r="BH377"/>
  <c r="BG377"/>
  <c r="BE377"/>
  <c r="T377"/>
  <c r="R377"/>
  <c r="P377"/>
  <c r="BI375"/>
  <c r="BH375"/>
  <c r="BG375"/>
  <c r="BE375"/>
  <c r="T375"/>
  <c r="R375"/>
  <c r="P375"/>
  <c r="BI371"/>
  <c r="BH371"/>
  <c r="BG371"/>
  <c r="BE371"/>
  <c r="T371"/>
  <c r="R371"/>
  <c r="P371"/>
  <c r="BI367"/>
  <c r="BH367"/>
  <c r="BG367"/>
  <c r="BE367"/>
  <c r="T367"/>
  <c r="R367"/>
  <c r="P367"/>
  <c r="BI365"/>
  <c r="BH365"/>
  <c r="BG365"/>
  <c r="BE365"/>
  <c r="T365"/>
  <c r="R365"/>
  <c r="P365"/>
  <c r="BI363"/>
  <c r="BH363"/>
  <c r="BG363"/>
  <c r="BE363"/>
  <c r="T363"/>
  <c r="R363"/>
  <c r="P363"/>
  <c r="BI360"/>
  <c r="BH360"/>
  <c r="BG360"/>
  <c r="BE360"/>
  <c r="T360"/>
  <c r="T359"/>
  <c r="R360"/>
  <c r="R359"/>
  <c r="P360"/>
  <c r="P359"/>
  <c r="BI356"/>
  <c r="BH356"/>
  <c r="BG356"/>
  <c r="BE356"/>
  <c r="T356"/>
  <c r="T355"/>
  <c r="R356"/>
  <c r="R355"/>
  <c r="P356"/>
  <c r="P355"/>
  <c r="BI354"/>
  <c r="BH354"/>
  <c r="BG354"/>
  <c r="BE354"/>
  <c r="T354"/>
  <c r="R354"/>
  <c r="P354"/>
  <c r="BI352"/>
  <c r="BH352"/>
  <c r="BG352"/>
  <c r="BE352"/>
  <c r="T352"/>
  <c r="R352"/>
  <c r="P352"/>
  <c r="BI350"/>
  <c r="BH350"/>
  <c r="BG350"/>
  <c r="BE350"/>
  <c r="T350"/>
  <c r="R350"/>
  <c r="P350"/>
  <c r="BI348"/>
  <c r="BH348"/>
  <c r="BG348"/>
  <c r="BE348"/>
  <c r="T348"/>
  <c r="R348"/>
  <c r="P348"/>
  <c r="BI346"/>
  <c r="BH346"/>
  <c r="BG346"/>
  <c r="BE346"/>
  <c r="T346"/>
  <c r="R346"/>
  <c r="P346"/>
  <c r="BI344"/>
  <c r="BH344"/>
  <c r="BG344"/>
  <c r="BE344"/>
  <c r="T344"/>
  <c r="R344"/>
  <c r="P344"/>
  <c r="BI342"/>
  <c r="BH342"/>
  <c r="BG342"/>
  <c r="BE342"/>
  <c r="T342"/>
  <c r="R342"/>
  <c r="P342"/>
  <c r="BI340"/>
  <c r="BH340"/>
  <c r="BG340"/>
  <c r="BE340"/>
  <c r="T340"/>
  <c r="R340"/>
  <c r="P340"/>
  <c r="BI338"/>
  <c r="BH338"/>
  <c r="BG338"/>
  <c r="BE338"/>
  <c r="T338"/>
  <c r="R338"/>
  <c r="P338"/>
  <c r="BI336"/>
  <c r="BH336"/>
  <c r="BG336"/>
  <c r="BE336"/>
  <c r="T336"/>
  <c r="R336"/>
  <c r="P336"/>
  <c r="BI330"/>
  <c r="BH330"/>
  <c r="BG330"/>
  <c r="BE330"/>
  <c r="T330"/>
  <c r="R330"/>
  <c r="P330"/>
  <c r="BI328"/>
  <c r="BH328"/>
  <c r="BG328"/>
  <c r="BE328"/>
  <c r="T328"/>
  <c r="R328"/>
  <c r="P328"/>
  <c r="BI325"/>
  <c r="BH325"/>
  <c r="BG325"/>
  <c r="BE325"/>
  <c r="T325"/>
  <c r="R325"/>
  <c r="P325"/>
  <c r="BI323"/>
  <c r="BH323"/>
  <c r="BG323"/>
  <c r="BE323"/>
  <c r="T323"/>
  <c r="R323"/>
  <c r="P323"/>
  <c r="BI321"/>
  <c r="BH321"/>
  <c r="BG321"/>
  <c r="BE321"/>
  <c r="T321"/>
  <c r="R321"/>
  <c r="P321"/>
  <c r="BI319"/>
  <c r="BH319"/>
  <c r="BG319"/>
  <c r="BE319"/>
  <c r="T319"/>
  <c r="R319"/>
  <c r="P319"/>
  <c r="BI311"/>
  <c r="BH311"/>
  <c r="BG311"/>
  <c r="BE311"/>
  <c r="T311"/>
  <c r="R311"/>
  <c r="P311"/>
  <c r="BI309"/>
  <c r="BH309"/>
  <c r="BG309"/>
  <c r="BE309"/>
  <c r="T309"/>
  <c r="R309"/>
  <c r="P309"/>
  <c r="BI307"/>
  <c r="BH307"/>
  <c r="BG307"/>
  <c r="BE307"/>
  <c r="T307"/>
  <c r="R307"/>
  <c r="P307"/>
  <c r="BI303"/>
  <c r="BH303"/>
  <c r="BG303"/>
  <c r="BE303"/>
  <c r="T303"/>
  <c r="R303"/>
  <c r="P303"/>
  <c r="BI301"/>
  <c r="BH301"/>
  <c r="BG301"/>
  <c r="BE301"/>
  <c r="T301"/>
  <c r="R301"/>
  <c r="P301"/>
  <c r="BI299"/>
  <c r="BH299"/>
  <c r="BG299"/>
  <c r="BE299"/>
  <c r="T299"/>
  <c r="R299"/>
  <c r="P299"/>
  <c r="BI295"/>
  <c r="BH295"/>
  <c r="BG295"/>
  <c r="BE295"/>
  <c r="T295"/>
  <c r="R295"/>
  <c r="P295"/>
  <c r="BI293"/>
  <c r="BH293"/>
  <c r="BG293"/>
  <c r="BE293"/>
  <c r="T293"/>
  <c r="R293"/>
  <c r="P293"/>
  <c r="BI291"/>
  <c r="BH291"/>
  <c r="BG291"/>
  <c r="BE291"/>
  <c r="T291"/>
  <c r="R291"/>
  <c r="P291"/>
  <c r="BI289"/>
  <c r="BH289"/>
  <c r="BG289"/>
  <c r="BE289"/>
  <c r="T289"/>
  <c r="R289"/>
  <c r="P289"/>
  <c r="BI287"/>
  <c r="BH287"/>
  <c r="BG287"/>
  <c r="BE287"/>
  <c r="T287"/>
  <c r="R287"/>
  <c r="P287"/>
  <c r="BI285"/>
  <c r="BH285"/>
  <c r="BG285"/>
  <c r="BE285"/>
  <c r="T285"/>
  <c r="R285"/>
  <c r="P285"/>
  <c r="BI283"/>
  <c r="BH283"/>
  <c r="BG283"/>
  <c r="BE283"/>
  <c r="T283"/>
  <c r="R283"/>
  <c r="P283"/>
  <c r="BI281"/>
  <c r="BH281"/>
  <c r="BG281"/>
  <c r="BE281"/>
  <c r="T281"/>
  <c r="R281"/>
  <c r="P281"/>
  <c r="BI279"/>
  <c r="BH279"/>
  <c r="BG279"/>
  <c r="BE279"/>
  <c r="T279"/>
  <c r="R279"/>
  <c r="P279"/>
  <c r="BI277"/>
  <c r="BH277"/>
  <c r="BG277"/>
  <c r="BE277"/>
  <c r="T277"/>
  <c r="R277"/>
  <c r="P277"/>
  <c r="BI273"/>
  <c r="BH273"/>
  <c r="BG273"/>
  <c r="BE273"/>
  <c r="T273"/>
  <c r="R273"/>
  <c r="P273"/>
  <c r="BI271"/>
  <c r="BH271"/>
  <c r="BG271"/>
  <c r="BE271"/>
  <c r="T271"/>
  <c r="R271"/>
  <c r="P271"/>
  <c r="BI269"/>
  <c r="BH269"/>
  <c r="BG269"/>
  <c r="BE269"/>
  <c r="T269"/>
  <c r="R269"/>
  <c r="P269"/>
  <c r="BI267"/>
  <c r="BH267"/>
  <c r="BG267"/>
  <c r="BE267"/>
  <c r="T267"/>
  <c r="R267"/>
  <c r="P267"/>
  <c r="BI265"/>
  <c r="BH265"/>
  <c r="BG265"/>
  <c r="BE265"/>
  <c r="T265"/>
  <c r="R265"/>
  <c r="P265"/>
  <c r="BI263"/>
  <c r="BH263"/>
  <c r="BG263"/>
  <c r="BE263"/>
  <c r="T263"/>
  <c r="R263"/>
  <c r="P263"/>
  <c r="BI260"/>
  <c r="BH260"/>
  <c r="BG260"/>
  <c r="BE260"/>
  <c r="T260"/>
  <c r="R260"/>
  <c r="P260"/>
  <c r="BI258"/>
  <c r="BH258"/>
  <c r="BG258"/>
  <c r="BE258"/>
  <c r="T258"/>
  <c r="R258"/>
  <c r="P258"/>
  <c r="BI256"/>
  <c r="BH256"/>
  <c r="BG256"/>
  <c r="BE256"/>
  <c r="T256"/>
  <c r="R256"/>
  <c r="P256"/>
  <c r="BI253"/>
  <c r="BH253"/>
  <c r="BG253"/>
  <c r="BE253"/>
  <c r="T253"/>
  <c r="R253"/>
  <c r="P253"/>
  <c r="BI250"/>
  <c r="BH250"/>
  <c r="BG250"/>
  <c r="BE250"/>
  <c r="T250"/>
  <c r="R250"/>
  <c r="P250"/>
  <c r="BI247"/>
  <c r="BH247"/>
  <c r="BG247"/>
  <c r="BE247"/>
  <c r="T247"/>
  <c r="R247"/>
  <c r="P247"/>
  <c r="BI244"/>
  <c r="BH244"/>
  <c r="BG244"/>
  <c r="BE244"/>
  <c r="T244"/>
  <c r="R244"/>
  <c r="P244"/>
  <c r="BI241"/>
  <c r="BH241"/>
  <c r="BG241"/>
  <c r="BE241"/>
  <c r="T241"/>
  <c r="T240"/>
  <c r="R241"/>
  <c r="R240"/>
  <c r="P241"/>
  <c r="P240"/>
  <c r="BI234"/>
  <c r="BH234"/>
  <c r="BG234"/>
  <c r="BE234"/>
  <c r="T234"/>
  <c r="R234"/>
  <c r="P234"/>
  <c r="BI230"/>
  <c r="BH230"/>
  <c r="BG230"/>
  <c r="BE230"/>
  <c r="T230"/>
  <c r="R230"/>
  <c r="P230"/>
  <c r="BI228"/>
  <c r="BH228"/>
  <c r="BG228"/>
  <c r="BE228"/>
  <c r="T228"/>
  <c r="R228"/>
  <c r="P228"/>
  <c r="BI227"/>
  <c r="BH227"/>
  <c r="BG227"/>
  <c r="BE227"/>
  <c r="T227"/>
  <c r="R227"/>
  <c r="P227"/>
  <c r="BI226"/>
  <c r="BH226"/>
  <c r="BG226"/>
  <c r="BE226"/>
  <c r="T226"/>
  <c r="R226"/>
  <c r="P226"/>
  <c r="BI221"/>
  <c r="BH221"/>
  <c r="BG221"/>
  <c r="BE221"/>
  <c r="T221"/>
  <c r="R221"/>
  <c r="P221"/>
  <c r="BI217"/>
  <c r="BH217"/>
  <c r="BG217"/>
  <c r="BE217"/>
  <c r="T217"/>
  <c r="R217"/>
  <c r="P217"/>
  <c r="BI214"/>
  <c r="BH214"/>
  <c r="BG214"/>
  <c r="BE214"/>
  <c r="T214"/>
  <c r="R214"/>
  <c r="P214"/>
  <c r="BI210"/>
  <c r="BH210"/>
  <c r="BG210"/>
  <c r="BE210"/>
  <c r="T210"/>
  <c r="R210"/>
  <c r="P210"/>
  <c r="BI204"/>
  <c r="BH204"/>
  <c r="BG204"/>
  <c r="BE204"/>
  <c r="T204"/>
  <c r="R204"/>
  <c r="P204"/>
  <c r="BI202"/>
  <c r="BH202"/>
  <c r="BG202"/>
  <c r="BE202"/>
  <c r="T202"/>
  <c r="R202"/>
  <c r="P202"/>
  <c r="BI183"/>
  <c r="BH183"/>
  <c r="BG183"/>
  <c r="BE183"/>
  <c r="T183"/>
  <c r="R183"/>
  <c r="P183"/>
  <c r="BI181"/>
  <c r="BH181"/>
  <c r="BG181"/>
  <c r="BE181"/>
  <c r="T181"/>
  <c r="R181"/>
  <c r="P181"/>
  <c r="BI179"/>
  <c r="BH179"/>
  <c r="BG179"/>
  <c r="BE179"/>
  <c r="T179"/>
  <c r="R179"/>
  <c r="P179"/>
  <c r="BI175"/>
  <c r="BH175"/>
  <c r="BG175"/>
  <c r="BE175"/>
  <c r="T175"/>
  <c r="R175"/>
  <c r="P175"/>
  <c r="BI171"/>
  <c r="BH171"/>
  <c r="BG171"/>
  <c r="BE171"/>
  <c r="T171"/>
  <c r="R171"/>
  <c r="P171"/>
  <c r="BI167"/>
  <c r="BH167"/>
  <c r="BG167"/>
  <c r="BE167"/>
  <c r="T167"/>
  <c r="R167"/>
  <c r="P167"/>
  <c r="BI165"/>
  <c r="BH165"/>
  <c r="BG165"/>
  <c r="BE165"/>
  <c r="T165"/>
  <c r="R165"/>
  <c r="P165"/>
  <c r="BI163"/>
  <c r="BH163"/>
  <c r="BG163"/>
  <c r="BE163"/>
  <c r="T163"/>
  <c r="R163"/>
  <c r="P163"/>
  <c r="BI161"/>
  <c r="BH161"/>
  <c r="BG161"/>
  <c r="BE161"/>
  <c r="T161"/>
  <c r="R161"/>
  <c r="P161"/>
  <c r="BI159"/>
  <c r="BH159"/>
  <c r="BG159"/>
  <c r="BE159"/>
  <c r="T159"/>
  <c r="R159"/>
  <c r="P159"/>
  <c r="BI157"/>
  <c r="BH157"/>
  <c r="BG157"/>
  <c r="BE157"/>
  <c r="T157"/>
  <c r="R157"/>
  <c r="P157"/>
  <c r="BI152"/>
  <c r="BH152"/>
  <c r="BG152"/>
  <c r="BE152"/>
  <c r="T152"/>
  <c r="R152"/>
  <c r="P152"/>
  <c r="BI150"/>
  <c r="BH150"/>
  <c r="BG150"/>
  <c r="BE150"/>
  <c r="T150"/>
  <c r="R150"/>
  <c r="P150"/>
  <c r="BI146"/>
  <c r="BH146"/>
  <c r="BG146"/>
  <c r="BE146"/>
  <c r="T146"/>
  <c r="R146"/>
  <c r="P146"/>
  <c r="F139"/>
  <c r="F137"/>
  <c r="E135"/>
  <c r="F91"/>
  <c r="F89"/>
  <c r="E87"/>
  <c r="J24"/>
  <c r="E24"/>
  <c r="J92"/>
  <c r="J23"/>
  <c r="J21"/>
  <c r="E21"/>
  <c r="J139"/>
  <c r="J20"/>
  <c r="J18"/>
  <c r="E18"/>
  <c r="F140"/>
  <c r="J17"/>
  <c r="J12"/>
  <c r="J137"/>
  <c r="E7"/>
  <c r="E133"/>
  <c i="1" r="L90"/>
  <c r="AM90"/>
  <c r="AM89"/>
  <c r="L89"/>
  <c r="AM87"/>
  <c r="L87"/>
  <c r="L85"/>
  <c r="L84"/>
  <c i="2" r="BK478"/>
  <c r="BK456"/>
  <c r="BK418"/>
  <c r="J400"/>
  <c r="BK383"/>
  <c r="BK377"/>
  <c r="BK356"/>
  <c r="BK338"/>
  <c r="BK323"/>
  <c r="J319"/>
  <c r="BK301"/>
  <c r="J289"/>
  <c r="J258"/>
  <c r="BK234"/>
  <c r="BK183"/>
  <c r="BK167"/>
  <c r="J553"/>
  <c r="J532"/>
  <c r="BK510"/>
  <c r="BK489"/>
  <c r="J476"/>
  <c r="BK442"/>
  <c r="BK414"/>
  <c r="BK375"/>
  <c r="BK342"/>
  <c r="J301"/>
  <c r="J291"/>
  <c r="J285"/>
  <c r="BK277"/>
  <c r="J269"/>
  <c r="J256"/>
  <c r="BK247"/>
  <c r="BK228"/>
  <c r="J181"/>
  <c r="BK165"/>
  <c i="1" r="AS94"/>
  <c i="2" r="J543"/>
  <c r="BK523"/>
  <c r="BK495"/>
  <c r="J456"/>
  <c r="J433"/>
  <c r="J418"/>
  <c r="BK400"/>
  <c r="BK385"/>
  <c r="J360"/>
  <c r="BK344"/>
  <c r="J311"/>
  <c r="BK285"/>
  <c r="J271"/>
  <c r="J234"/>
  <c r="BK217"/>
  <c r="J202"/>
  <c r="BK159"/>
  <c r="BK146"/>
  <c r="J495"/>
  <c r="BK474"/>
  <c r="BK446"/>
  <c r="BK404"/>
  <c r="J383"/>
  <c r="BK371"/>
  <c r="J350"/>
  <c r="J336"/>
  <c r="BK309"/>
  <c r="J281"/>
  <c r="BK260"/>
  <c r="J244"/>
  <c r="J210"/>
  <c r="BK175"/>
  <c r="J146"/>
  <c r="BK483"/>
  <c r="BK471"/>
  <c r="J427"/>
  <c r="J402"/>
  <c r="J381"/>
  <c r="BK367"/>
  <c r="J352"/>
  <c r="BK336"/>
  <c r="BK319"/>
  <c r="J309"/>
  <c r="BK299"/>
  <c r="BK269"/>
  <c r="BK256"/>
  <c r="BK244"/>
  <c r="J179"/>
  <c r="J165"/>
  <c r="BK543"/>
  <c r="J529"/>
  <c r="BK501"/>
  <c r="J480"/>
  <c r="BK452"/>
  <c r="BK427"/>
  <c r="J404"/>
  <c r="BK352"/>
  <c r="J338"/>
  <c r="J295"/>
  <c r="BK287"/>
  <c r="BK271"/>
  <c r="J263"/>
  <c r="BK250"/>
  <c r="BK230"/>
  <c r="BK202"/>
  <c r="BK171"/>
  <c r="J159"/>
  <c r="BK553"/>
  <c r="BK532"/>
  <c r="J501"/>
  <c r="J483"/>
  <c r="J437"/>
  <c r="BK429"/>
  <c r="J397"/>
  <c r="J389"/>
  <c r="J363"/>
  <c r="J348"/>
  <c r="BK321"/>
  <c r="J299"/>
  <c r="J283"/>
  <c r="BK263"/>
  <c r="J230"/>
  <c r="J214"/>
  <c r="BK179"/>
  <c r="J157"/>
  <c r="BK529"/>
  <c r="BK491"/>
  <c r="J450"/>
  <c r="BK433"/>
  <c r="J395"/>
  <c r="BK381"/>
  <c r="BK363"/>
  <c r="BK340"/>
  <c r="BK325"/>
  <c r="BK291"/>
  <c r="BK273"/>
  <c r="J250"/>
  <c r="J217"/>
  <c r="BK181"/>
  <c r="BK150"/>
  <c r="J489"/>
  <c r="J474"/>
  <c r="BK435"/>
  <c r="J408"/>
  <c r="J385"/>
  <c r="BK360"/>
  <c r="J344"/>
  <c r="BK328"/>
  <c r="BK307"/>
  <c r="BK295"/>
  <c r="BK267"/>
  <c r="J253"/>
  <c r="J228"/>
  <c r="BK214"/>
  <c r="J550"/>
  <c r="BK518"/>
  <c r="J491"/>
  <c r="BK467"/>
  <c r="J429"/>
  <c r="J406"/>
  <c r="J371"/>
  <c r="BK350"/>
  <c r="J325"/>
  <c r="BK281"/>
  <c r="J273"/>
  <c r="J267"/>
  <c r="BK253"/>
  <c r="BK241"/>
  <c r="BK226"/>
  <c r="J175"/>
  <c r="BK163"/>
  <c r="BK157"/>
  <c r="BK550"/>
  <c r="BK538"/>
  <c r="BK513"/>
  <c r="BK499"/>
  <c r="J467"/>
  <c r="J446"/>
  <c r="BK423"/>
  <c r="BK408"/>
  <c r="BK391"/>
  <c r="J356"/>
  <c r="J342"/>
  <c r="J303"/>
  <c r="J279"/>
  <c r="J260"/>
  <c r="BK227"/>
  <c r="BK210"/>
  <c r="J167"/>
  <c r="J152"/>
  <c r="J513"/>
  <c r="BK480"/>
  <c r="J471"/>
  <c r="BK437"/>
  <c r="BK406"/>
  <c r="J391"/>
  <c r="J375"/>
  <c r="BK354"/>
  <c r="J328"/>
  <c r="J287"/>
  <c r="BK279"/>
  <c r="BK258"/>
  <c r="J221"/>
  <c r="J183"/>
  <c r="BK152"/>
  <c r="J487"/>
  <c r="J452"/>
  <c r="J414"/>
  <c r="BK397"/>
  <c r="J379"/>
  <c r="J365"/>
  <c r="J346"/>
  <c r="J330"/>
  <c r="J321"/>
  <c r="BK311"/>
  <c r="BK303"/>
  <c r="BK293"/>
  <c r="BK265"/>
  <c r="J247"/>
  <c r="BK221"/>
  <c r="J171"/>
  <c r="J163"/>
  <c r="J538"/>
  <c r="J523"/>
  <c r="J499"/>
  <c r="J478"/>
  <c r="BK450"/>
  <c r="J420"/>
  <c r="BK379"/>
  <c r="J367"/>
  <c r="BK348"/>
  <c r="J307"/>
  <c r="J293"/>
  <c r="J518"/>
  <c r="BK487"/>
  <c r="J464"/>
  <c r="J435"/>
  <c r="BK420"/>
  <c r="BK402"/>
  <c r="BK395"/>
  <c r="J377"/>
  <c r="J354"/>
  <c r="J340"/>
  <c r="BK289"/>
  <c r="J277"/>
  <c r="J241"/>
  <c r="J226"/>
  <c r="J204"/>
  <c r="BK161"/>
  <c r="J150"/>
  <c r="J510"/>
  <c r="BK476"/>
  <c r="BK464"/>
  <c r="J442"/>
  <c r="J423"/>
  <c r="BK389"/>
  <c r="BK365"/>
  <c r="BK346"/>
  <c r="BK330"/>
  <c r="J323"/>
  <c r="BK283"/>
  <c r="J265"/>
  <c r="J227"/>
  <c r="BK204"/>
  <c r="J161"/>
  <c l="1" r="BK145"/>
  <c r="BK156"/>
  <c r="J156"/>
  <c r="J99"/>
  <c r="BK201"/>
  <c r="J201"/>
  <c r="J100"/>
  <c r="BK225"/>
  <c r="J225"/>
  <c r="J101"/>
  <c r="P243"/>
  <c r="P257"/>
  <c r="P266"/>
  <c r="P278"/>
  <c r="P308"/>
  <c r="P475"/>
  <c r="BK500"/>
  <c r="J500"/>
  <c r="J119"/>
  <c r="BK512"/>
  <c r="J512"/>
  <c r="J120"/>
  <c r="P145"/>
  <c r="R156"/>
  <c r="R201"/>
  <c r="T225"/>
  <c r="BK243"/>
  <c r="J243"/>
  <c r="J104"/>
  <c r="BK257"/>
  <c r="J257"/>
  <c r="J105"/>
  <c r="BK266"/>
  <c r="J266"/>
  <c r="J106"/>
  <c r="BK278"/>
  <c r="J278"/>
  <c r="J107"/>
  <c r="BK308"/>
  <c r="J308"/>
  <c r="J108"/>
  <c r="BK322"/>
  <c r="J322"/>
  <c r="J109"/>
  <c r="BK329"/>
  <c r="J329"/>
  <c r="J110"/>
  <c r="R329"/>
  <c r="P347"/>
  <c r="BK362"/>
  <c r="J362"/>
  <c r="J114"/>
  <c r="T362"/>
  <c r="BK432"/>
  <c r="J432"/>
  <c r="J117"/>
  <c r="T432"/>
  <c r="T475"/>
  <c r="R500"/>
  <c r="P512"/>
  <c r="T145"/>
  <c r="T156"/>
  <c r="T201"/>
  <c r="R225"/>
  <c r="R243"/>
  <c r="T257"/>
  <c r="T266"/>
  <c r="T278"/>
  <c r="R308"/>
  <c r="P322"/>
  <c r="T322"/>
  <c r="T329"/>
  <c r="T347"/>
  <c r="P362"/>
  <c r="BK405"/>
  <c r="J405"/>
  <c r="J115"/>
  <c r="T405"/>
  <c r="P432"/>
  <c r="BK475"/>
  <c r="J475"/>
  <c r="J118"/>
  <c r="R475"/>
  <c r="T500"/>
  <c r="R512"/>
  <c r="R145"/>
  <c r="R144"/>
  <c r="P156"/>
  <c r="P201"/>
  <c r="P225"/>
  <c r="T243"/>
  <c r="R257"/>
  <c r="R266"/>
  <c r="R278"/>
  <c r="T308"/>
  <c r="R322"/>
  <c r="P329"/>
  <c r="BK347"/>
  <c r="J347"/>
  <c r="J111"/>
  <c r="R347"/>
  <c r="R362"/>
  <c r="P405"/>
  <c r="R405"/>
  <c r="R432"/>
  <c r="P500"/>
  <c r="T512"/>
  <c r="BK240"/>
  <c r="J240"/>
  <c r="J102"/>
  <c r="BK355"/>
  <c r="J355"/>
  <c r="J112"/>
  <c r="BK549"/>
  <c r="J549"/>
  <c r="J122"/>
  <c r="BK552"/>
  <c r="J552"/>
  <c r="J123"/>
  <c r="BK359"/>
  <c r="J359"/>
  <c r="J113"/>
  <c r="BK428"/>
  <c r="J428"/>
  <c r="J116"/>
  <c r="E85"/>
  <c r="J91"/>
  <c r="BF159"/>
  <c r="BF161"/>
  <c r="BF167"/>
  <c r="BF181"/>
  <c r="BF204"/>
  <c r="BF214"/>
  <c r="BF217"/>
  <c r="BF226"/>
  <c r="BF241"/>
  <c r="BF247"/>
  <c r="BF263"/>
  <c r="BF269"/>
  <c r="BF279"/>
  <c r="BF321"/>
  <c r="BF325"/>
  <c r="BF330"/>
  <c r="BF336"/>
  <c r="BF344"/>
  <c r="BF348"/>
  <c r="BF352"/>
  <c r="BF379"/>
  <c r="BF381"/>
  <c r="BF385"/>
  <c r="BF391"/>
  <c r="BF397"/>
  <c r="BF420"/>
  <c r="BF446"/>
  <c r="BF452"/>
  <c r="BF467"/>
  <c r="BF474"/>
  <c r="BF495"/>
  <c r="BF510"/>
  <c r="BF513"/>
  <c r="BF518"/>
  <c r="BF523"/>
  <c r="BF146"/>
  <c r="BF152"/>
  <c r="BF165"/>
  <c r="BF228"/>
  <c r="BF230"/>
  <c r="BF234"/>
  <c r="BF271"/>
  <c r="BF273"/>
  <c r="BF277"/>
  <c r="BF281"/>
  <c r="BF295"/>
  <c r="BF301"/>
  <c r="BF319"/>
  <c r="BF323"/>
  <c r="BF338"/>
  <c r="BF340"/>
  <c r="BF346"/>
  <c r="BF350"/>
  <c r="BF354"/>
  <c r="BF356"/>
  <c r="BF360"/>
  <c r="BF363"/>
  <c r="BF375"/>
  <c r="BF377"/>
  <c r="BF389"/>
  <c r="BF395"/>
  <c r="BF427"/>
  <c r="BF429"/>
  <c r="BF433"/>
  <c r="BF435"/>
  <c r="BF437"/>
  <c r="BF442"/>
  <c r="BF456"/>
  <c r="BF471"/>
  <c r="BF487"/>
  <c r="BF489"/>
  <c r="BF491"/>
  <c r="BF501"/>
  <c r="BF529"/>
  <c r="BF532"/>
  <c r="BF538"/>
  <c r="BF550"/>
  <c r="F92"/>
  <c r="J140"/>
  <c r="BF150"/>
  <c r="BF157"/>
  <c r="BF163"/>
  <c r="BF171"/>
  <c r="BF179"/>
  <c r="BF183"/>
  <c r="BF210"/>
  <c r="BF221"/>
  <c r="BF253"/>
  <c r="BF260"/>
  <c r="BF265"/>
  <c r="BF283"/>
  <c r="BF285"/>
  <c r="BF291"/>
  <c r="BF303"/>
  <c r="BF309"/>
  <c r="BF365"/>
  <c r="BF367"/>
  <c r="BF383"/>
  <c r="BF402"/>
  <c r="BF404"/>
  <c r="BF414"/>
  <c r="BF418"/>
  <c r="BF476"/>
  <c r="BF478"/>
  <c r="BF499"/>
  <c r="BF543"/>
  <c r="BF553"/>
  <c r="J89"/>
  <c r="BF175"/>
  <c r="BF202"/>
  <c r="BF227"/>
  <c r="BF244"/>
  <c r="BF250"/>
  <c r="BF256"/>
  <c r="BF258"/>
  <c r="BF267"/>
  <c r="BF287"/>
  <c r="BF289"/>
  <c r="BF293"/>
  <c r="BF299"/>
  <c r="BF307"/>
  <c r="BF311"/>
  <c r="BF328"/>
  <c r="BF342"/>
  <c r="BF371"/>
  <c r="BF400"/>
  <c r="BF406"/>
  <c r="BF408"/>
  <c r="BF423"/>
  <c r="BF450"/>
  <c r="BF464"/>
  <c r="BF480"/>
  <c r="BF483"/>
  <c r="J33"/>
  <c i="1" r="AV95"/>
  <c i="2" r="F36"/>
  <c i="1" r="BC95"/>
  <c r="BC94"/>
  <c r="AY94"/>
  <c i="2" r="F35"/>
  <c i="1" r="BB95"/>
  <c r="BB94"/>
  <c r="W31"/>
  <c i="2" r="F33"/>
  <c i="1" r="AZ95"/>
  <c r="AZ94"/>
  <c r="W29"/>
  <c i="2" r="F37"/>
  <c i="1" r="BD95"/>
  <c r="BD94"/>
  <c r="W33"/>
  <c i="2" l="1" r="T242"/>
  <c r="P242"/>
  <c r="R242"/>
  <c r="R143"/>
  <c r="T144"/>
  <c r="T143"/>
  <c r="P144"/>
  <c r="P143"/>
  <c i="1" r="AU95"/>
  <c i="2" r="BK144"/>
  <c r="J144"/>
  <c r="J97"/>
  <c r="J145"/>
  <c r="J98"/>
  <c r="BK242"/>
  <c r="J242"/>
  <c r="J103"/>
  <c r="BK548"/>
  <c r="J548"/>
  <c r="J121"/>
  <c i="1" r="W32"/>
  <c r="AX94"/>
  <c i="2" r="J34"/>
  <c i="1" r="AW95"/>
  <c r="AT95"/>
  <c r="AU94"/>
  <c i="2" r="F34"/>
  <c i="1" r="BA95"/>
  <c r="BA94"/>
  <c r="W30"/>
  <c r="AV94"/>
  <c r="AK29"/>
  <c i="2" l="1" r="BK143"/>
  <c r="J143"/>
  <c r="J30"/>
  <c i="1" r="AG95"/>
  <c r="AG94"/>
  <c r="AK26"/>
  <c r="AW94"/>
  <c r="AK30"/>
  <c r="AK35"/>
  <c i="2" l="1" r="J39"/>
  <c r="J96"/>
  <c i="1" r="AN95"/>
  <c r="AT94"/>
  <c l="1" r="AN94"/>
</calcChain>
</file>

<file path=xl/sharedStrings.xml><?xml version="1.0" encoding="utf-8"?>
<sst xmlns="http://schemas.openxmlformats.org/spreadsheetml/2006/main">
  <si>
    <t>Export Komplet</t>
  </si>
  <si>
    <t/>
  </si>
  <si>
    <t>2.0</t>
  </si>
  <si>
    <t>ZAMOK</t>
  </si>
  <si>
    <t>False</t>
  </si>
  <si>
    <t>{69a95132-16f2-4b18-8d91-ca3f609499b7}</t>
  </si>
  <si>
    <t>0,01</t>
  </si>
  <si>
    <t>21</t>
  </si>
  <si>
    <t>12</t>
  </si>
  <si>
    <t>REKAPITULACE STAVBY</t>
  </si>
  <si>
    <t xml:space="preserve">v ---  níže se nacházejí doplnkové a pomocné údaje k sestavám  --- v</t>
  </si>
  <si>
    <t>Návod na vyplnění</t>
  </si>
  <si>
    <t>0,001</t>
  </si>
  <si>
    <t>Kód:</t>
  </si>
  <si>
    <t>Ostrov</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</si>
  <si>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</si>
  <si>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</si>
  <si>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11_250101</t>
  </si>
  <si>
    <t>KSO:</t>
  </si>
  <si>
    <t>CC-CZ:</t>
  </si>
  <si>
    <t>Místo:</t>
  </si>
  <si>
    <t>Jáchymovská 1, Ostrov 363 01</t>
  </si>
  <si>
    <t>Datum:</t>
  </si>
  <si>
    <t>7. 1. 2025</t>
  </si>
  <si>
    <t>Zadavatel:</t>
  </si>
  <si>
    <t>IČ:</t>
  </si>
  <si>
    <t>00254843</t>
  </si>
  <si>
    <t>Městský úřad Ostrov</t>
  </si>
  <si>
    <t>DIČ:</t>
  </si>
  <si>
    <t>CZ00254843</t>
  </si>
  <si>
    <t>Uchazeč:</t>
  </si>
  <si>
    <t>Vyplň údaj</t>
  </si>
  <si>
    <t>Projektant:</t>
  </si>
  <si>
    <t xml:space="preserve"> </t>
  </si>
  <si>
    <t>True</t>
  </si>
  <si>
    <t>Zpracovatel:</t>
  </si>
  <si>
    <t>Poznámka:</t>
  </si>
  <si>
    <t xml:space="preserve">"1) Vybavení bytů bude demontováno a zlikvidováno na skládku, pokud není uvedeno popisem na předmětech v bytech jinak. 2) Spárovací hmota bude v odstínech keramických obkladů a dlažeb. 3) Seřízení oken, balkónových dveří, doplnění chybějících krytek. 4) Doplnění akrylu mezi okna a parapety. 5) Osazení zařizovacích předmětů podle normy. 6) Výšky zásuvek a vypínačů podle normy. 7) Příprava na myčku a pračku podle PD elektro. 8) Dveře obsahují i zarážky. 9) Vytvoření otvoru DN 5 cm do parapetu po 30 cm, pokud parapet přesuhuje radiátor více než 6 cm. 10) Kontrola dimenze radiátorů, osazení radiátorů na střed okna. 11) Pokud lze, požadujeme spodní připojení radiátorů a zasekání potrubí k radiátorům. 12) Vstupní dveře budou demontovány vč.zárubně. Nové dveře bezpečnostní, protipožární EI 30, nová ocelová zárubeň, kukátko, bezpečnostní kování, nátěr zárubně, přídavný zámek, pokud není uvedeno jinak. 13) Po demontáži dvoukřídlých dveří budou osazeny jednokřídlé na osu původního otvoru. 14) Pokud se budou v bytě vyskytovat plísně, bude provedeno jejich odstranění a plochy opatřeny fungicidním postřikem. 15) Při předání díla je nutné předložit platné revize plynu, elektroinstalace. 16) Obnovit větrání (wc, komory, koupelny) kde je to možné. 17) Před zahájením prací je nutné provést kontrolu výkazu výměr. _x000d_
"																																			_x000d_
													_x000d_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</si>
  <si>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</si>
  <si>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</si>
  <si>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</si>
  <si>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</si>
  <si>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</si>
  <si>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</si>
  <si>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</si>
  <si>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</si>
  <si>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</si>
  <si>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</si>
  <si>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</si>
  <si>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</si>
  <si>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</si>
  <si>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</si>
  <si>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</si>
  <si>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</si>
  <si>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</si>
  <si>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</si>
  <si>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</si>
  <si>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</si>
  <si>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</si>
  <si>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</si>
  <si>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</si>
  <si>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</si>
  <si>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</si>
  <si>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</si>
  <si>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</si>
  <si>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</si>
  <si>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</si>
  <si>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</si>
  <si>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</si>
  <si>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</si>
  <si>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</si>
  <si>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</si>
  <si>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</si>
  <si>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</si>
  <si>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</si>
  <si>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</si>
  <si>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</si>
  <si>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</si>
  <si>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</si>
  <si>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</si>
  <si>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</si>
  <si>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</si>
  <si>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</si>
  <si>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Krušnohorská 1103/1</t>
  </si>
  <si>
    <t>Udržovací práce bytu č. 1</t>
  </si>
  <si>
    <t>STA</t>
  </si>
  <si>
    <t>1</t>
  </si>
  <si>
    <t>{7f08177a-7988-4cd6-bb3a-93ed970c369b}</t>
  </si>
  <si>
    <t>PA</t>
  </si>
  <si>
    <t>Plocha parket</t>
  </si>
  <si>
    <t>m2</t>
  </si>
  <si>
    <t>60,98</t>
  </si>
  <si>
    <t>3</t>
  </si>
  <si>
    <t>PO</t>
  </si>
  <si>
    <t>Plocha obkladu</t>
  </si>
  <si>
    <t>17,34</t>
  </si>
  <si>
    <t>KRYCÍ LIST SOUPISU PRACÍ</t>
  </si>
  <si>
    <t>PP</t>
  </si>
  <si>
    <t>Plocha podlahy</t>
  </si>
  <si>
    <t>81,11</t>
  </si>
  <si>
    <t>PS</t>
  </si>
  <si>
    <t>Plocha stěn</t>
  </si>
  <si>
    <t>189,545</t>
  </si>
  <si>
    <t>PD</t>
  </si>
  <si>
    <t>Plocha dlažby</t>
  </si>
  <si>
    <t>2,9</t>
  </si>
  <si>
    <t>Objekt:</t>
  </si>
  <si>
    <t>Krušnohorská 1103/1 - Udržovací práce bytu č. 1</t>
  </si>
  <si>
    <t>Krušnohorská 1103, Ostrov</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</si>
  <si>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</si>
  <si>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</si>
  <si>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</si>
  <si>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</si>
  <si>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</si>
  <si>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</si>
  <si>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</si>
  <si>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</si>
  <si>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</si>
  <si>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</si>
  <si>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</si>
  <si>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</si>
  <si>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</si>
  <si>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</si>
  <si>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</si>
  <si>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</si>
  <si>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733 - Ústřední vytápění - rozvodné potrubí</t>
  </si>
  <si>
    <t xml:space="preserve">    734 - Ústřední vytápění - armatury</t>
  </si>
  <si>
    <t xml:space="preserve">    735 - Ústřední vytápění - otopná tělesa</t>
  </si>
  <si>
    <t xml:space="preserve">    742 - Elektroinstalace - slaboproud</t>
  </si>
  <si>
    <t xml:space="preserve">    762 - Konstrukce tesařské</t>
  </si>
  <si>
    <t xml:space="preserve">    763 - Konstrukce suché výstavby</t>
  </si>
  <si>
    <t xml:space="preserve">    766 - Konstrukce truhlářské</t>
  </si>
  <si>
    <t xml:space="preserve">    771 - Podlahy z dlaždic</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</si>
  <si>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</si>
  <si>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</si>
  <si>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</si>
  <si>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</si>
  <si>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</si>
  <si>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VRN - Vedlejší rozpočtové náklady</t>
  </si>
  <si>
    <t xml:space="preserve">    VRN4 - Inženýrská činnost</t>
  </si>
  <si>
    <t xml:space="preserve">    VRN6 - Územní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</si>
  <si>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</si>
  <si>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</si>
  <si>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</si>
  <si>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</si>
  <si>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</si>
  <si>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</si>
  <si>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</si>
  <si>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</si>
  <si>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</si>
  <si>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</si>
  <si>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</si>
  <si>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</si>
  <si>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</si>
  <si>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</si>
  <si>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</si>
  <si>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</si>
  <si>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Svislé a kompletní konstrukce</t>
  </si>
  <si>
    <t>K</t>
  </si>
  <si>
    <t>340271025</t>
  </si>
  <si>
    <t>Zazdívka otvorů v příčkách nebo stěnách plochy do 4 m2 tvárnicemi pórobetonovými tl 100 mm</t>
  </si>
  <si>
    <t>4</t>
  </si>
  <si>
    <t>2</t>
  </si>
  <si>
    <t>2055787790</t>
  </si>
  <si>
    <t>VV</t>
  </si>
  <si>
    <t xml:space="preserve">"pro rozvody"  0,8*2,7-0,6*0,6</t>
  </si>
  <si>
    <t>"pro rozvody kuchyň" 0,8*2,7-0,6*0,6</t>
  </si>
  <si>
    <t>Součet</t>
  </si>
  <si>
    <t>346244352</t>
  </si>
  <si>
    <t>Obezdívka koupelnových van ploch rovných tl 50 mm z pórobetonových přesných tvárnic</t>
  </si>
  <si>
    <t>955655171</t>
  </si>
  <si>
    <t>"koupelna - kout" 0,2*(0,9+0,9+0,9+0,9)</t>
  </si>
  <si>
    <t>349231811</t>
  </si>
  <si>
    <t>Přizdívka ostění s ozubem z cihel tl do 150 mm</t>
  </si>
  <si>
    <t>1977327704</t>
  </si>
  <si>
    <t>"1kř. 60" (2,0*0,1+0,1*0,8)*3</t>
  </si>
  <si>
    <t>"1kř. 80" (2,0*0,1+0,1*1,0)*4</t>
  </si>
  <si>
    <t>6</t>
  </si>
  <si>
    <t>Úpravy povrchů, podlahy a osazování výplní</t>
  </si>
  <si>
    <t>611131121</t>
  </si>
  <si>
    <t>Penetrační disperzní nátěr vnitřních stropů nanášený ručně</t>
  </si>
  <si>
    <t>2105420202</t>
  </si>
  <si>
    <t>5</t>
  </si>
  <si>
    <t>611142001</t>
  </si>
  <si>
    <t>Potažení vnitřních stropů sklovláknitým pletivem vtlačeným do tenkovrstvé hmoty</t>
  </si>
  <si>
    <t>-897114571</t>
  </si>
  <si>
    <t>611311131</t>
  </si>
  <si>
    <t>Potažení vnitřních rovných stropů vápenným štukem tloušťky do 3 mm</t>
  </si>
  <si>
    <t>-1237255638</t>
  </si>
  <si>
    <t>7</t>
  </si>
  <si>
    <t>612131121</t>
  </si>
  <si>
    <t>Penetrační disperzní nátěr vnitřních stěn nanášený ručně</t>
  </si>
  <si>
    <t>838732744</t>
  </si>
  <si>
    <t>8</t>
  </si>
  <si>
    <t>612142001</t>
  </si>
  <si>
    <t>Potažení vnitřních stěn sklovláknitým pletivem vtlačeným do tenkovrstvé hmoty</t>
  </si>
  <si>
    <t>1922749595</t>
  </si>
  <si>
    <t>9</t>
  </si>
  <si>
    <t>612311131</t>
  </si>
  <si>
    <t>Potažení vnitřních stěn vápenným štukem tloušťky do 3 mm</t>
  </si>
  <si>
    <t>-1791255020</t>
  </si>
  <si>
    <t>-PO</t>
  </si>
  <si>
    <t>10</t>
  </si>
  <si>
    <t>612321121</t>
  </si>
  <si>
    <t>Vápenocementová omítka hladká jednovrstvá vnitřních stěn nanášená ručně</t>
  </si>
  <si>
    <t>-823289001</t>
  </si>
  <si>
    <t>"koupelna" 2,7*(1,5+1,5+1,4+1,4)-(0,6*2,0)</t>
  </si>
  <si>
    <t>"WC" 2,7*(1,0+1,0+0,8+0,8*0,4)</t>
  </si>
  <si>
    <t>11</t>
  </si>
  <si>
    <t>612325101</t>
  </si>
  <si>
    <t>Vápenocementová hrubá omítka rýh ve stěnách šířky do 150 mm</t>
  </si>
  <si>
    <t>435660718</t>
  </si>
  <si>
    <t>"721 odhad" 20*0,1</t>
  </si>
  <si>
    <t>"722 odhad" 20*0,1</t>
  </si>
  <si>
    <t>632441114</t>
  </si>
  <si>
    <t>Potěr anhydritový samonivelační tl do 50 mm ze suchých směsí</t>
  </si>
  <si>
    <t>34367857</t>
  </si>
  <si>
    <t>13</t>
  </si>
  <si>
    <t>632481213</t>
  </si>
  <si>
    <t>Separační vrstva z PE fólie</t>
  </si>
  <si>
    <t>1687664472</t>
  </si>
  <si>
    <t>14</t>
  </si>
  <si>
    <t>634112113</t>
  </si>
  <si>
    <t>Obvodová dilatace podlahovým páskem z pěnového PE mezi stěnou a mazaninou nebo potěrem v 80 mm</t>
  </si>
  <si>
    <t>m</t>
  </si>
  <si>
    <t>-1943492682</t>
  </si>
  <si>
    <t xml:space="preserve">"kuchyň" </t>
  </si>
  <si>
    <t>(3,2+3,2+3,5+3,5)</t>
  </si>
  <si>
    <t xml:space="preserve">"ob.pokoj" </t>
  </si>
  <si>
    <t>(6,3+6,3+3,4+3,4)</t>
  </si>
  <si>
    <t>"pokoj"</t>
  </si>
  <si>
    <t>(6,2+6,2+3,4+3,4)</t>
  </si>
  <si>
    <t>(3,3+3,3+5,6+5,6)</t>
  </si>
  <si>
    <t xml:space="preserve">"chodba" </t>
  </si>
  <si>
    <t>(1,9+1,7+1,9+1,7+3,2+3,2)</t>
  </si>
  <si>
    <t>"komora"</t>
  </si>
  <si>
    <t>(0,7+0,7+1,5+1,5)</t>
  </si>
  <si>
    <t>"koupelna"</t>
  </si>
  <si>
    <t>(1,5+1,5+1,4+1,4)</t>
  </si>
  <si>
    <t>"WC"</t>
  </si>
  <si>
    <t>(1,0+1,0+0,8+0,8)</t>
  </si>
  <si>
    <t>Ostatní konstrukce a práce-bourání</t>
  </si>
  <si>
    <t>15</t>
  </si>
  <si>
    <t>952901111.1</t>
  </si>
  <si>
    <t>Vyčištění budov bytové a občanské výstavby při výšce podlaží do 4 m</t>
  </si>
  <si>
    <t>1970561752</t>
  </si>
  <si>
    <t>16</t>
  </si>
  <si>
    <t>965042141</t>
  </si>
  <si>
    <t>Bourání podkladů pod dlažby nebo mazanin betonových nebo z litého asfaltu tl do 100 mm pl přes 4 m2</t>
  </si>
  <si>
    <t>m3</t>
  </si>
  <si>
    <t>-1778073034</t>
  </si>
  <si>
    <t>PP*0,05</t>
  </si>
  <si>
    <t>"ob.pokoj" -3,4*6,3*0,05</t>
  </si>
  <si>
    <t>"pokoj" -3,4*6,2*0,05</t>
  </si>
  <si>
    <t>"pokoj" -3,3*5,6*0,05</t>
  </si>
  <si>
    <t>17</t>
  </si>
  <si>
    <t>968072455</t>
  </si>
  <si>
    <t>Vybourání kovových dveřních zárubní pl do 2 m2</t>
  </si>
  <si>
    <t>1823797089</t>
  </si>
  <si>
    <t>"60" 0,6*2,0*3</t>
  </si>
  <si>
    <t>"80" 0,8*2,0*5</t>
  </si>
  <si>
    <t>18</t>
  </si>
  <si>
    <t>971033631</t>
  </si>
  <si>
    <t>Vybourání otvorů ve zdivu cihelném pl do 4 m2 na MVC nebo MV tl do 150 mm</t>
  </si>
  <si>
    <t>2004396107</t>
  </si>
  <si>
    <t>"pro rozvody" 0,8*2,7</t>
  </si>
  <si>
    <t>19</t>
  </si>
  <si>
    <t>974031132</t>
  </si>
  <si>
    <t>Vysekání rýh ve zdivu cihelném hl do 50 mm š do 70 mm</t>
  </si>
  <si>
    <t>1599767449</t>
  </si>
  <si>
    <t>"721 odhad" 20</t>
  </si>
  <si>
    <t>"722 odhad" 20</t>
  </si>
  <si>
    <t>20</t>
  </si>
  <si>
    <t>978013191</t>
  </si>
  <si>
    <t>Otlučení (osekání) vnitřní vápenné nebo vápenocementové omítky stěn v rozsahu do 100 %</t>
  </si>
  <si>
    <t>-1428225521</t>
  </si>
  <si>
    <t>997</t>
  </si>
  <si>
    <t>Přesun sutě</t>
  </si>
  <si>
    <t>997013211</t>
  </si>
  <si>
    <t>Vnitrostaveništní doprava suti a vybouraných hmot pro budovy v do 6 m ručně</t>
  </si>
  <si>
    <t>t</t>
  </si>
  <si>
    <t>965918381</t>
  </si>
  <si>
    <t>22</t>
  </si>
  <si>
    <t>997013511</t>
  </si>
  <si>
    <t>Odvoz suti a vybouraných hmot z meziskládky na skládku do 1 km s naložením a se složením</t>
  </si>
  <si>
    <t>-1915579295</t>
  </si>
  <si>
    <t>23</t>
  </si>
  <si>
    <t>997013509</t>
  </si>
  <si>
    <t>Příplatek k odvozu suti a vybouraných hmot na skládku ZKD 1 km přes 1 km</t>
  </si>
  <si>
    <t>999539897</t>
  </si>
  <si>
    <t>18,869*5 'Přepočtené koeficientem množství</t>
  </si>
  <si>
    <t>24</t>
  </si>
  <si>
    <t>997013631</t>
  </si>
  <si>
    <t>Poplatek za uložení na skládce (skládkovné) stavebního odpadu směsného kód odpadu 17 09 04</t>
  </si>
  <si>
    <t>1727981992</t>
  </si>
  <si>
    <t>18,869</t>
  </si>
  <si>
    <t>-2,894</t>
  </si>
  <si>
    <t>25</t>
  </si>
  <si>
    <t>997013811</t>
  </si>
  <si>
    <t>Poplatek za uložení na skládce (skládkovné) stavebního odpadu dřevěného kód odpadu 17 02 01</t>
  </si>
  <si>
    <t>1612589640</t>
  </si>
  <si>
    <t>"9" 0</t>
  </si>
  <si>
    <t>"762" 1,098</t>
  </si>
  <si>
    <t>"766" 0,05+0,221</t>
  </si>
  <si>
    <t>"775" 1,525</t>
  </si>
  <si>
    <t>998</t>
  </si>
  <si>
    <t>Přesun hmot</t>
  </si>
  <si>
    <t>26</t>
  </si>
  <si>
    <t>998018001</t>
  </si>
  <si>
    <t>Přesun hmot pro budovy ruční pro budovy v do 6 m</t>
  </si>
  <si>
    <t>-207412103</t>
  </si>
  <si>
    <t>PSV</t>
  </si>
  <si>
    <t>Práce a dodávky PSV</t>
  </si>
  <si>
    <t>713</t>
  </si>
  <si>
    <t>Izolace tepelné</t>
  </si>
  <si>
    <t>27</t>
  </si>
  <si>
    <t>713120811</t>
  </si>
  <si>
    <t>Odstranění tepelné izolace podlah volně kladené z vláknitých materiálů suchých tl do 100 mm</t>
  </si>
  <si>
    <t>-21742800</t>
  </si>
  <si>
    <t>28</t>
  </si>
  <si>
    <t>713121111</t>
  </si>
  <si>
    <t>Montáž izolace tepelné podlah volně kladenými rohožemi, pásy, dílci, deskami 1 vrstva</t>
  </si>
  <si>
    <t>450731627</t>
  </si>
  <si>
    <t>29</t>
  </si>
  <si>
    <t>M</t>
  </si>
  <si>
    <t>28372309</t>
  </si>
  <si>
    <t>deska EPS 100 pro konstrukce s běžným zatížením λ=0,037 tl 100mm</t>
  </si>
  <si>
    <t>32</t>
  </si>
  <si>
    <t>-1175847163</t>
  </si>
  <si>
    <t>60,98*1,05 'Přepočtené koeficientem množství</t>
  </si>
  <si>
    <t>30</t>
  </si>
  <si>
    <t>713190813</t>
  </si>
  <si>
    <t>Odstranění tepelné izolace škvárového lože tloušťky do 150 mm</t>
  </si>
  <si>
    <t>-1557688025</t>
  </si>
  <si>
    <t>31</t>
  </si>
  <si>
    <t>998713121</t>
  </si>
  <si>
    <t>Přesun hmot tonážní pro izolace tepelné ruční v objektech v do 6 m</t>
  </si>
  <si>
    <t>846967552</t>
  </si>
  <si>
    <t>721</t>
  </si>
  <si>
    <t>Zdravotechnika - vnitřní kanalizace</t>
  </si>
  <si>
    <t>72100001R</t>
  </si>
  <si>
    <t>Napojení na stávající rozvod kanalizace</t>
  </si>
  <si>
    <t>kpt.</t>
  </si>
  <si>
    <t>116910562</t>
  </si>
  <si>
    <t>33</t>
  </si>
  <si>
    <t>721173706</t>
  </si>
  <si>
    <t>Potrubí kanalizační z PE odpadní DN 100</t>
  </si>
  <si>
    <t>1678995457</t>
  </si>
  <si>
    <t>"odhad"</t>
  </si>
  <si>
    <t>"wc" 1,0</t>
  </si>
  <si>
    <t>34</t>
  </si>
  <si>
    <t>721173723</t>
  </si>
  <si>
    <t>Potrubí kanalizační z PE připojovací DN 50</t>
  </si>
  <si>
    <t>938585879</t>
  </si>
  <si>
    <t>"odhad" 20,0</t>
  </si>
  <si>
    <t>35</t>
  </si>
  <si>
    <t>998721121</t>
  </si>
  <si>
    <t>Přesun hmot tonážní pro vnitřní kanalizaci ruční v objektech v do 6 m</t>
  </si>
  <si>
    <t>1373492309</t>
  </si>
  <si>
    <t>722</t>
  </si>
  <si>
    <t>Zdravotechnika - vnitřní vodovod</t>
  </si>
  <si>
    <t>36</t>
  </si>
  <si>
    <t>72200001R</t>
  </si>
  <si>
    <t>Přesun vodoměrů</t>
  </si>
  <si>
    <t>-837195880</t>
  </si>
  <si>
    <t>37</t>
  </si>
  <si>
    <t>722174002</t>
  </si>
  <si>
    <t>Potrubí vodovodní plastové PPR svar polyfúze PN 16 D 20x2,8 mm</t>
  </si>
  <si>
    <t>1011787138</t>
  </si>
  <si>
    <t>"odhad" 10,0*2</t>
  </si>
  <si>
    <t>38</t>
  </si>
  <si>
    <t>722181111</t>
  </si>
  <si>
    <t>Ochrana vodovodního potrubí plstěnými pásy do DN 20 mm</t>
  </si>
  <si>
    <t>-882206337</t>
  </si>
  <si>
    <t>39</t>
  </si>
  <si>
    <t>722240101</t>
  </si>
  <si>
    <t>Ventily plastové PPR přímé DN 20</t>
  </si>
  <si>
    <t>kus</t>
  </si>
  <si>
    <t>272769063</t>
  </si>
  <si>
    <t>"koupelna" 2+1+1</t>
  </si>
  <si>
    <t>"kuchyň" 2</t>
  </si>
  <si>
    <t>40</t>
  </si>
  <si>
    <t>998722121</t>
  </si>
  <si>
    <t>Přesun hmot tonážní pro vnitřní vodovod ruční v objektech v do 6 m</t>
  </si>
  <si>
    <t>2144481</t>
  </si>
  <si>
    <t>725</t>
  </si>
  <si>
    <t>Zdravotechnika - zařizovací předměty</t>
  </si>
  <si>
    <t>41</t>
  </si>
  <si>
    <t>725110814</t>
  </si>
  <si>
    <t>Demontáž klozetu Kombi</t>
  </si>
  <si>
    <t>soubor</t>
  </si>
  <si>
    <t>953209085</t>
  </si>
  <si>
    <t>42</t>
  </si>
  <si>
    <t>725112182</t>
  </si>
  <si>
    <t>Kombi klozet s úspornou armaturou odpad svislý</t>
  </si>
  <si>
    <t>1861046639</t>
  </si>
  <si>
    <t>43</t>
  </si>
  <si>
    <t>725210821</t>
  </si>
  <si>
    <t>Demontáž umyvadel bez výtokových armatur</t>
  </si>
  <si>
    <t>2129781376</t>
  </si>
  <si>
    <t>"koupelna" 1</t>
  </si>
  <si>
    <t>44</t>
  </si>
  <si>
    <t>725211602</t>
  </si>
  <si>
    <t>Umyvadlo keramické bílé šířky 550 mm bez krytu na sifon připevněné na stěnu šrouby</t>
  </si>
  <si>
    <t>1775796899</t>
  </si>
  <si>
    <t>45</t>
  </si>
  <si>
    <t>725240811</t>
  </si>
  <si>
    <t>Demontáž kabin sprchových bez výtokových armatur</t>
  </si>
  <si>
    <t>1288784649</t>
  </si>
  <si>
    <t>46</t>
  </si>
  <si>
    <t>725240812</t>
  </si>
  <si>
    <t>Demontáž vaniček sprchových bez výtokových armatur</t>
  </si>
  <si>
    <t>1963084571</t>
  </si>
  <si>
    <t>47</t>
  </si>
  <si>
    <t>725241142</t>
  </si>
  <si>
    <t>Vanička sprchová akrylátová čtvrtkruhová 900x900 mm</t>
  </si>
  <si>
    <t>-1580634573</t>
  </si>
  <si>
    <t>48</t>
  </si>
  <si>
    <t>725244813</t>
  </si>
  <si>
    <t>Zástěna sprchová rohová rámová se skleněnou výplní tl. 4 a 5 mm dveře posuvné dvoudílné na čtvrtkruhovou vaničku 900x900 mm</t>
  </si>
  <si>
    <t>1428146605</t>
  </si>
  <si>
    <t>49</t>
  </si>
  <si>
    <t>725820801</t>
  </si>
  <si>
    <t>Demontáž baterie nástěnné do G 3 / 4</t>
  </si>
  <si>
    <t>-1013467649</t>
  </si>
  <si>
    <t>"koupelna" 1+1</t>
  </si>
  <si>
    <t>"kuchyň" 1</t>
  </si>
  <si>
    <t>50</t>
  </si>
  <si>
    <t>725822633</t>
  </si>
  <si>
    <t>Baterie umyvadlová stojánková klasická s výpusti</t>
  </si>
  <si>
    <t>1473289809</t>
  </si>
  <si>
    <t>51</t>
  </si>
  <si>
    <t>725841332</t>
  </si>
  <si>
    <t>Baterie sprchová podomítková s přepínačem a pohyblivým držákem</t>
  </si>
  <si>
    <t>1441153483</t>
  </si>
  <si>
    <t>52</t>
  </si>
  <si>
    <t>72598012R</t>
  </si>
  <si>
    <t>Dvířka 60/60</t>
  </si>
  <si>
    <t>-1119213350</t>
  </si>
  <si>
    <t xml:space="preserve">"pro rozvody"  1</t>
  </si>
  <si>
    <t>"pro rozvody kuchyň" 1</t>
  </si>
  <si>
    <t>53</t>
  </si>
  <si>
    <t>998725121</t>
  </si>
  <si>
    <t>Přesun hmot tonážní pro zařizovací předměty ruční v objektech v do 6 m</t>
  </si>
  <si>
    <t>-1768196728</t>
  </si>
  <si>
    <t>733</t>
  </si>
  <si>
    <t>Ústřední vytápění - rozvodné potrubí</t>
  </si>
  <si>
    <t>54</t>
  </si>
  <si>
    <t>73300001R</t>
  </si>
  <si>
    <t>Vypouštění a napouštění stoupaček</t>
  </si>
  <si>
    <t>-2013442222</t>
  </si>
  <si>
    <t>55</t>
  </si>
  <si>
    <t>733110803</t>
  </si>
  <si>
    <t>Demontáž potrubí ocelového závitového do DN 15</t>
  </si>
  <si>
    <t>-625825918</t>
  </si>
  <si>
    <t>"pro trubky topení "</t>
  </si>
  <si>
    <t>1,1+1,1</t>
  </si>
  <si>
    <t>1,1+1,1+0,6</t>
  </si>
  <si>
    <t>0,6+0,6</t>
  </si>
  <si>
    <t>56</t>
  </si>
  <si>
    <t>733222102</t>
  </si>
  <si>
    <t>Potrubí měděné polotvrdé spojované měkkým pájením D 15x1 mm</t>
  </si>
  <si>
    <t>-288787802</t>
  </si>
  <si>
    <t>10,6</t>
  </si>
  <si>
    <t>57</t>
  </si>
  <si>
    <t>998733311</t>
  </si>
  <si>
    <t>Přesun hmot procentní pro rozvody potrubí ruční v objektech v do 6 m</t>
  </si>
  <si>
    <t>%</t>
  </si>
  <si>
    <t>1081351116</t>
  </si>
  <si>
    <t>734</t>
  </si>
  <si>
    <t>Ústřední vytápění - armatury</t>
  </si>
  <si>
    <t>58</t>
  </si>
  <si>
    <t>73400001R</t>
  </si>
  <si>
    <t>Řezání závitů do G 1"</t>
  </si>
  <si>
    <t>1145237784</t>
  </si>
  <si>
    <t>59</t>
  </si>
  <si>
    <t>734222801</t>
  </si>
  <si>
    <t>Ventil závitový termostatický rohový G 3/8 PN 16 do 110°C s ruční hlavou chromovaný</t>
  </si>
  <si>
    <t>1868491158</t>
  </si>
  <si>
    <t>60</t>
  </si>
  <si>
    <t>998734311</t>
  </si>
  <si>
    <t>Přesun hmot procentní pro armatury ruční v objektech v do 6 m</t>
  </si>
  <si>
    <t>631063787</t>
  </si>
  <si>
    <t>735</t>
  </si>
  <si>
    <t>Ústřední vytápění - otopná tělesa</t>
  </si>
  <si>
    <t>61</t>
  </si>
  <si>
    <t>735111810</t>
  </si>
  <si>
    <t>Demontáž otopného tělesa litinového článkového</t>
  </si>
  <si>
    <t>1258983784</t>
  </si>
  <si>
    <t>"pokoj" 0,6*1,1</t>
  </si>
  <si>
    <t>"pokoj" 0,6*1,5</t>
  </si>
  <si>
    <t>"ob.pokoj" 0,6*1,5</t>
  </si>
  <si>
    <t>"kuchyň" 0,6*1,2</t>
  </si>
  <si>
    <t>62</t>
  </si>
  <si>
    <t>735151378</t>
  </si>
  <si>
    <t>Otopné těleso panelové dvoudeskové bez přídavné přestupní plochy výška/délka 600/1100 mm výkon 1076 W</t>
  </si>
  <si>
    <t>329213119</t>
  </si>
  <si>
    <t>63</t>
  </si>
  <si>
    <t>735151379</t>
  </si>
  <si>
    <t>Otopné těleso panelové dvoudeskové bez přídavné přestupní plochy výška/délka 600/1200 mm výkon 1174 W</t>
  </si>
  <si>
    <t>87035068</t>
  </si>
  <si>
    <t>64</t>
  </si>
  <si>
    <t>735151381</t>
  </si>
  <si>
    <t>Otopné těleso panelové dvoudeskové bez přídavné přestupní plochy výška/délka 600/1600 mm výkon 1565 W</t>
  </si>
  <si>
    <t>1151827132</t>
  </si>
  <si>
    <t>65</t>
  </si>
  <si>
    <t>735161811</t>
  </si>
  <si>
    <t>Demontáž otopného tělesa trubkového s hliníkovými lamelami dl do 1500 mm</t>
  </si>
  <si>
    <t>-10859233</t>
  </si>
  <si>
    <t>66</t>
  </si>
  <si>
    <t>73516425R</t>
  </si>
  <si>
    <t>Otopné těleso trubkové výška/délka 1215/600 mm</t>
  </si>
  <si>
    <t>-1408718596</t>
  </si>
  <si>
    <t>67</t>
  </si>
  <si>
    <t>998735121</t>
  </si>
  <si>
    <t>Přesun hmot tonážní pro otopná tělesa ruční v objektech v do 6 m</t>
  </si>
  <si>
    <t>-1079850561</t>
  </si>
  <si>
    <t>742</t>
  </si>
  <si>
    <t>Elektroinstalace - slaboproud</t>
  </si>
  <si>
    <t>68</t>
  </si>
  <si>
    <t>74200001R</t>
  </si>
  <si>
    <t>Úprava rozvodů slaboproudu</t>
  </si>
  <si>
    <t>-370230685</t>
  </si>
  <si>
    <t>69</t>
  </si>
  <si>
    <t>742310006</t>
  </si>
  <si>
    <t>Montáž domácího nástěnného audio/video telefonu</t>
  </si>
  <si>
    <t>-1334760583</t>
  </si>
  <si>
    <t>70</t>
  </si>
  <si>
    <t>38226805</t>
  </si>
  <si>
    <t>domovní telefon s ovládáním elektrického zámku</t>
  </si>
  <si>
    <t>1574014071</t>
  </si>
  <si>
    <t>71</t>
  </si>
  <si>
    <t>998742311</t>
  </si>
  <si>
    <t>Přesun hmot procentní pro slaboproud ruční v objektech v do 6 m</t>
  </si>
  <si>
    <t>720674681</t>
  </si>
  <si>
    <t>762</t>
  </si>
  <si>
    <t>Konstrukce tesařské</t>
  </si>
  <si>
    <t>72</t>
  </si>
  <si>
    <t>762522811</t>
  </si>
  <si>
    <t>Demontáž podlah s polštáři z prken tloušťky do 32 mm</t>
  </si>
  <si>
    <t>-1487165967</t>
  </si>
  <si>
    <t>763</t>
  </si>
  <si>
    <t>Konstrukce suché výstavby</t>
  </si>
  <si>
    <t>73</t>
  </si>
  <si>
    <t>763131821</t>
  </si>
  <si>
    <t>Demontáž SDK podhledu s dvouvrstvou nosnou kcí z ocelových profilů opláštění jednoduché</t>
  </si>
  <si>
    <t>-337935017</t>
  </si>
  <si>
    <t>"koupelna" 1,5*1,4</t>
  </si>
  <si>
    <t>766</t>
  </si>
  <si>
    <t>Konstrukce truhlářské</t>
  </si>
  <si>
    <t>74</t>
  </si>
  <si>
    <t>76600003R</t>
  </si>
  <si>
    <t>Dodávka a montáž kuchyňské linky (spodní a horní skříňky), včetně dřezu, baterie, pracovní desky a lamino obkladu mezi skříňkami</t>
  </si>
  <si>
    <t>-291255280</t>
  </si>
  <si>
    <t>2,1</t>
  </si>
  <si>
    <t>75</t>
  </si>
  <si>
    <t>76600004R</t>
  </si>
  <si>
    <t>Demontáž vchodových dveří vč. stávající zárubně, dodávka a montáž nové zárubně, bezpečnostních dveří, protipožárních EI 30, kukátko, přídavný zámek, bezpečnostní kování, nátěr zárubně</t>
  </si>
  <si>
    <t>1015183224</t>
  </si>
  <si>
    <t>76</t>
  </si>
  <si>
    <t>766111820</t>
  </si>
  <si>
    <t>Demontáž truhlářských stěn dřevěných plných</t>
  </si>
  <si>
    <t>697024143</t>
  </si>
  <si>
    <t>"kuchyň" 0,7*2,7</t>
  </si>
  <si>
    <t>"WC" 0,4*2,7</t>
  </si>
  <si>
    <t>77</t>
  </si>
  <si>
    <t>766660171</t>
  </si>
  <si>
    <t>Montáž dveřních křídel otvíravých jednokřídlových š do 0,8 m do obložkové zárubně</t>
  </si>
  <si>
    <t>1456373848</t>
  </si>
  <si>
    <t>"60" 3</t>
  </si>
  <si>
    <t>"80" 5</t>
  </si>
  <si>
    <t>78</t>
  </si>
  <si>
    <t>61162080</t>
  </si>
  <si>
    <t>dveře jednokřídlé voštinové povrch laminátový částečně prosklené 800x1970-2100mm</t>
  </si>
  <si>
    <t>-877206426</t>
  </si>
  <si>
    <t>"80" 3</t>
  </si>
  <si>
    <t>79</t>
  </si>
  <si>
    <t>61162074</t>
  </si>
  <si>
    <t>dveře jednokřídlé voštinové povrch laminátový plné 800x1970-2100mm</t>
  </si>
  <si>
    <t>589845957</t>
  </si>
  <si>
    <t>"80" 2</t>
  </si>
  <si>
    <t>80</t>
  </si>
  <si>
    <t>61162072</t>
  </si>
  <si>
    <t>dveře jednokřídlé voštinové povrch laminátový plné 600x1970-2100mm</t>
  </si>
  <si>
    <t>-1470123024</t>
  </si>
  <si>
    <t>81</t>
  </si>
  <si>
    <t>76666071R</t>
  </si>
  <si>
    <t>Montáž zarážky dveřního křídla</t>
  </si>
  <si>
    <t>-1470371577</t>
  </si>
  <si>
    <t>82</t>
  </si>
  <si>
    <t>54915550R</t>
  </si>
  <si>
    <t>dveřní zarážka</t>
  </si>
  <si>
    <t>1465837955</t>
  </si>
  <si>
    <t>83</t>
  </si>
  <si>
    <t>766660729</t>
  </si>
  <si>
    <t>Montáž dveřního interiérového kování - štítku s klikou</t>
  </si>
  <si>
    <t>-1901795252</t>
  </si>
  <si>
    <t>84</t>
  </si>
  <si>
    <t>54914610</t>
  </si>
  <si>
    <t>kování dveřní vrchní klika včetně rozet a montážního materiálu R BB nerez PK</t>
  </si>
  <si>
    <t>1884864434</t>
  </si>
  <si>
    <t>85</t>
  </si>
  <si>
    <t>766682111</t>
  </si>
  <si>
    <t>Montáž zárubní obložkových pro dveře jednokřídlové tl stěny do 170 mm</t>
  </si>
  <si>
    <t>1644875125</t>
  </si>
  <si>
    <t>86</t>
  </si>
  <si>
    <t>61182258</t>
  </si>
  <si>
    <t>zárubeň jednokřídlá obložková s laminátovým povrchem tl stěny 60-150mm rozměru 600-1100/1970, 2100mm</t>
  </si>
  <si>
    <t>1164756802</t>
  </si>
  <si>
    <t>87</t>
  </si>
  <si>
    <t>766695212</t>
  </si>
  <si>
    <t>Montáž truhlářských prahů dveří jednokřídlových šířky do 10 cm</t>
  </si>
  <si>
    <t>-109614318</t>
  </si>
  <si>
    <t>"vstup" 1</t>
  </si>
  <si>
    <t>88</t>
  </si>
  <si>
    <t>61187156</t>
  </si>
  <si>
    <t>práh dveřní dřevěný dubový tl 20mm dl 820mm š 100mm</t>
  </si>
  <si>
    <t>1729959842</t>
  </si>
  <si>
    <t>89</t>
  </si>
  <si>
    <t>766825821</t>
  </si>
  <si>
    <t>Demontáž truhlářských vestavěných skříní dvoukřídlových</t>
  </si>
  <si>
    <t>-141150377</t>
  </si>
  <si>
    <t>90</t>
  </si>
  <si>
    <t>998766121</t>
  </si>
  <si>
    <t>Přesun hmot tonážní pro kce truhlářské ruční v objektech v do 6 m</t>
  </si>
  <si>
    <t>2086471439</t>
  </si>
  <si>
    <t>771</t>
  </si>
  <si>
    <t>Podlahy z dlaždic</t>
  </si>
  <si>
    <t>91</t>
  </si>
  <si>
    <t>771121011</t>
  </si>
  <si>
    <t>Nátěr penetrační na podlahu</t>
  </si>
  <si>
    <t>1128604957</t>
  </si>
  <si>
    <t>92</t>
  </si>
  <si>
    <t>771471810</t>
  </si>
  <si>
    <t>Demontáž soklíků z dlaždic keramických kladených do malty rovných</t>
  </si>
  <si>
    <t>2047921896</t>
  </si>
  <si>
    <t>"WC" (0,8+0,8+1,0+1,0)-0,6</t>
  </si>
  <si>
    <t>"chodba" 3,2+3,2+1,8+1,8-(0,6*3+0,8*4)+1,7+1,7</t>
  </si>
  <si>
    <t>"komora" 0,7+0,7+1,5+1,5</t>
  </si>
  <si>
    <t>"kuchyň" 2,5+2,5+3,5+3,5-2,8</t>
  </si>
  <si>
    <t>93</t>
  </si>
  <si>
    <t>771571810</t>
  </si>
  <si>
    <t>Demontáž podlah z dlaždic keramických kladených do malty</t>
  </si>
  <si>
    <t>-871789540</t>
  </si>
  <si>
    <t>"203" 0,7*1,5</t>
  </si>
  <si>
    <t>94</t>
  </si>
  <si>
    <t>771574113</t>
  </si>
  <si>
    <t>Montáž podlah keramických hladkých lepených flexibilním lepidlem přes 12 do 19 ks/m2</t>
  </si>
  <si>
    <t>696892815</t>
  </si>
  <si>
    <t>95</t>
  </si>
  <si>
    <t>59761128</t>
  </si>
  <si>
    <t>dlažba keramická slinutá nemrazuvzdorná R9/A povrch hladký/matný tl do 10mm přes 9 do 12ks/m2</t>
  </si>
  <si>
    <t>-1196802424</t>
  </si>
  <si>
    <t>2,9*1,1 'Přepočtené koeficientem množství</t>
  </si>
  <si>
    <t>96</t>
  </si>
  <si>
    <t>771591115</t>
  </si>
  <si>
    <t>Podlahy spárování silikonem</t>
  </si>
  <si>
    <t>-1747585974</t>
  </si>
  <si>
    <t>"koupelna" 1,5+1,5+1,4+1,4</t>
  </si>
  <si>
    <t>"WC" 1,0+1,0+0,8+0,8</t>
  </si>
  <si>
    <t>97</t>
  </si>
  <si>
    <t>998771121</t>
  </si>
  <si>
    <t>Přesun hmot tonážní pro podlahy z dlaždic ruční v objektech v do 6 m</t>
  </si>
  <si>
    <t>1490489266</t>
  </si>
  <si>
    <t>775</t>
  </si>
  <si>
    <t>Podlahy skládané</t>
  </si>
  <si>
    <t>98</t>
  </si>
  <si>
    <t>775511800</t>
  </si>
  <si>
    <t>Demontáž podlah vlysových lepených s lištami lepenými do suti</t>
  </si>
  <si>
    <t>-696708642</t>
  </si>
  <si>
    <t>776</t>
  </si>
  <si>
    <t>Podlahy povlakové</t>
  </si>
  <si>
    <t>99</t>
  </si>
  <si>
    <t>776111111</t>
  </si>
  <si>
    <t>Broušení anhydritového podkladu povlakových podlah</t>
  </si>
  <si>
    <t>-1966758062</t>
  </si>
  <si>
    <t>100</t>
  </si>
  <si>
    <t>776111311</t>
  </si>
  <si>
    <t>Vysátí podkladu povlakových podlah</t>
  </si>
  <si>
    <t>1668671936</t>
  </si>
  <si>
    <t>101</t>
  </si>
  <si>
    <t>776121112</t>
  </si>
  <si>
    <t>Vodou ředitelná penetrace savého podkladu povlakových podlah</t>
  </si>
  <si>
    <t>497989860</t>
  </si>
  <si>
    <t>"koupelna" -1,5*1,4</t>
  </si>
  <si>
    <t>"WC" -0,8*1,0</t>
  </si>
  <si>
    <t>102</t>
  </si>
  <si>
    <t>776201814</t>
  </si>
  <si>
    <t>Demontáž povlakových podlahovin volně položených podlepených páskou</t>
  </si>
  <si>
    <t>-1680635685</t>
  </si>
  <si>
    <t>"chodba" 3,2*1,8+1,0*1,7</t>
  </si>
  <si>
    <t>"kuchyň" 2,5*2,8+0,7*0,8+0,7*1,2</t>
  </si>
  <si>
    <t>103</t>
  </si>
  <si>
    <t>776231111</t>
  </si>
  <si>
    <t>Lepení lamel a čtverců z vinylu standardním lepidlem</t>
  </si>
  <si>
    <t>-274090368</t>
  </si>
  <si>
    <t>-PD</t>
  </si>
  <si>
    <t>104</t>
  </si>
  <si>
    <t>28411050</t>
  </si>
  <si>
    <t>dílce vinylové tl 2,0mm, nášlapná vrstva 0,40mm, úprava PUR, třída zátěže 23/32/41, otlak 0,05mm, R10, třída otěru T, hořlavost Bfl S1, bez ftalátů</t>
  </si>
  <si>
    <t>-1394715266</t>
  </si>
  <si>
    <t>78,21*1,1 'Přepočtené koeficientem množství</t>
  </si>
  <si>
    <t>105</t>
  </si>
  <si>
    <t>776410811</t>
  </si>
  <si>
    <t>Odstranění soklíků a lišt pryžových nebo plastových</t>
  </si>
  <si>
    <t>2093361303</t>
  </si>
  <si>
    <t>"chodba" 3,2+3,2+1,8+1,8+1,7+1,7-(0,6*2+0,8*4)</t>
  </si>
  <si>
    <t>"kuchyň" 2,5+2,5+3,5+3,5-(0,8+0,6)</t>
  </si>
  <si>
    <t>106</t>
  </si>
  <si>
    <t>776421111</t>
  </si>
  <si>
    <t>Montáž obvodových lišt lepením</t>
  </si>
  <si>
    <t>395385385</t>
  </si>
  <si>
    <t>"kuchyň" 3,2+3,2+3,5+3,5-(0,8+0,6)</t>
  </si>
  <si>
    <t>"ob.pokoj" 3,4+3,4+6,3+6,3-(0,8+0,8)</t>
  </si>
  <si>
    <t>"pokoj" 6,2+6,2+3,4+3,4-(0,8+0,8)</t>
  </si>
  <si>
    <t>"pokoj" 3,3+3,3+5,6+5,6-(0,8+0,8)</t>
  </si>
  <si>
    <t>"chodba" (3,2+3,2+1,8+1,8+1,0+1,0)-(0,8*4+0,6*2)</t>
  </si>
  <si>
    <t>"komora" 0,7+0,7+1,5+1,5-(0,6)</t>
  </si>
  <si>
    <t>107</t>
  </si>
  <si>
    <t>61418102</t>
  </si>
  <si>
    <t>lišta podlahová dřevěná buk 8x35mm</t>
  </si>
  <si>
    <t>-725360126</t>
  </si>
  <si>
    <t>75,0</t>
  </si>
  <si>
    <t>75*1,05 'Přepočtené koeficientem množství</t>
  </si>
  <si>
    <t>108</t>
  </si>
  <si>
    <t>776421312</t>
  </si>
  <si>
    <t>Montáž přechodových šroubovaných lišt</t>
  </si>
  <si>
    <t>132223491</t>
  </si>
  <si>
    <t>0,6*3</t>
  </si>
  <si>
    <t>0,8*5</t>
  </si>
  <si>
    <t>109</t>
  </si>
  <si>
    <t>55343120</t>
  </si>
  <si>
    <t>profil přechodový Al vrtaný 30mm stříbro</t>
  </si>
  <si>
    <t>-858723178</t>
  </si>
  <si>
    <t>5,8</t>
  </si>
  <si>
    <t>5,8*1,1 'Přepočtené koeficientem množství</t>
  </si>
  <si>
    <t>110</t>
  </si>
  <si>
    <t>998776121</t>
  </si>
  <si>
    <t>Přesun hmot tonážní pro podlahy povlakové ruční v objektech v do 6 m</t>
  </si>
  <si>
    <t>384898305</t>
  </si>
  <si>
    <t>781</t>
  </si>
  <si>
    <t>Dokončovací práce - obklady</t>
  </si>
  <si>
    <t>111</t>
  </si>
  <si>
    <t>781121011</t>
  </si>
  <si>
    <t>Nátěr penetrační na stěnu</t>
  </si>
  <si>
    <t>1866190244</t>
  </si>
  <si>
    <t>112</t>
  </si>
  <si>
    <t>781161021</t>
  </si>
  <si>
    <t>Montáž profilu ukončujícího rohového nebo vanového</t>
  </si>
  <si>
    <t>-140601364</t>
  </si>
  <si>
    <t>"koupelna" (0,9+0,9+0,9+0,9)</t>
  </si>
  <si>
    <t>113</t>
  </si>
  <si>
    <t>28342001</t>
  </si>
  <si>
    <t>lišta ukončovací z PVC 8mm</t>
  </si>
  <si>
    <t>1453590555</t>
  </si>
  <si>
    <t>3,6</t>
  </si>
  <si>
    <t>3,6*1,1 'Přepočtené koeficientem množství</t>
  </si>
  <si>
    <t>114</t>
  </si>
  <si>
    <t>781471810</t>
  </si>
  <si>
    <t>Demontáž obkladů z obkladaček keramických kladených do malty</t>
  </si>
  <si>
    <t>-964317450</t>
  </si>
  <si>
    <t>"koupelna" 2,6*(1,5+1,5+1,4+1,4)-(0,6*2,0)</t>
  </si>
  <si>
    <t>"kuchyň" 0,6*(1,7+0,6)+1,6*(1,0+0,9)</t>
  </si>
  <si>
    <t>115</t>
  </si>
  <si>
    <t>781474113</t>
  </si>
  <si>
    <t>Montáž obkladů vnitřních keramických hladkých do 19 ks/m2 lepených flexibilním lepidlem</t>
  </si>
  <si>
    <t>-100472458</t>
  </si>
  <si>
    <t>116</t>
  </si>
  <si>
    <t>59761701</t>
  </si>
  <si>
    <t>obklad keramický nemrazuvzdorný povrch hladký/lesklý tl do 10mm přes 12 do 19ks/m2</t>
  </si>
  <si>
    <t>910644485</t>
  </si>
  <si>
    <t>17,34*1,1 'Přepočtené koeficientem množství</t>
  </si>
  <si>
    <t>117</t>
  </si>
  <si>
    <t>781495115</t>
  </si>
  <si>
    <t>Spárování vnitřních obkladů silikonem</t>
  </si>
  <si>
    <t>998417063</t>
  </si>
  <si>
    <t>"koupelna" 2,1*4</t>
  </si>
  <si>
    <t>"WC" 2,1*4</t>
  </si>
  <si>
    <t>118</t>
  </si>
  <si>
    <t>781495142</t>
  </si>
  <si>
    <t>Průnik obkladem kruhový do DN 90</t>
  </si>
  <si>
    <t>1257112215</t>
  </si>
  <si>
    <t>"koupelna" 2+2+1</t>
  </si>
  <si>
    <t>"WC" 1</t>
  </si>
  <si>
    <t>119</t>
  </si>
  <si>
    <t>998781121</t>
  </si>
  <si>
    <t>Přesun hmot tonážní pro obklady keramické ruční v objektech v do 6 m</t>
  </si>
  <si>
    <t>374424838</t>
  </si>
  <si>
    <t>783</t>
  </si>
  <si>
    <t>Dokončovací práce - nátěry</t>
  </si>
  <si>
    <t>120</t>
  </si>
  <si>
    <t>783614551</t>
  </si>
  <si>
    <t>Základní jednonásobný syntetický nátěr potrubí DN do 50 mm</t>
  </si>
  <si>
    <t>210055414</t>
  </si>
  <si>
    <t>2,6+2,6+2,6+2,6</t>
  </si>
  <si>
    <t>121</t>
  </si>
  <si>
    <t>783617611</t>
  </si>
  <si>
    <t>Krycí dvojnásobný syntetický nátěr potrubí DN do 50 mm</t>
  </si>
  <si>
    <t>-1904501855</t>
  </si>
  <si>
    <t>21,0</t>
  </si>
  <si>
    <t>784</t>
  </si>
  <si>
    <t>Dokončovací práce - malby a tapety</t>
  </si>
  <si>
    <t>122</t>
  </si>
  <si>
    <t>784111011</t>
  </si>
  <si>
    <t>Obroušení podkladu omítnutého v místnostech výšky do 3,80 m</t>
  </si>
  <si>
    <t>707471766</t>
  </si>
  <si>
    <t>123</t>
  </si>
  <si>
    <t>784121001</t>
  </si>
  <si>
    <t>Oškrabání malby v mísnostech výšky do 3,80 m</t>
  </si>
  <si>
    <t>-61302382</t>
  </si>
  <si>
    <t>"otlučení" -27,24</t>
  </si>
  <si>
    <t>124</t>
  </si>
  <si>
    <t>784171111</t>
  </si>
  <si>
    <t>Zakrytí vnitřních ploch stěn v místnostech v do 3,80 m</t>
  </si>
  <si>
    <t>1195331105</t>
  </si>
  <si>
    <t>"kuchyň" 1,5*1,4</t>
  </si>
  <si>
    <t>"pokoj" 2,0*1,4</t>
  </si>
  <si>
    <t xml:space="preserve">"ob.pokoj"  2,0*1,4</t>
  </si>
  <si>
    <t>125</t>
  </si>
  <si>
    <t>58124842</t>
  </si>
  <si>
    <t>fólie pro malířské potřeby zakrývací tl 7µ 4x5m</t>
  </si>
  <si>
    <t>-615213072</t>
  </si>
  <si>
    <t>10,5</t>
  </si>
  <si>
    <t>10,5*1,05 'Přepočtené koeficientem množství</t>
  </si>
  <si>
    <t>126</t>
  </si>
  <si>
    <t>28323152</t>
  </si>
  <si>
    <t>fólie s papírovou samolepící páskou pro vnitřní malířské potřeby 1,8mx33m</t>
  </si>
  <si>
    <t>-1287090416</t>
  </si>
  <si>
    <t>"kuchyň" 1,5+1,5+1,4+1,4</t>
  </si>
  <si>
    <t>"pokoj" 2,0+2,0+1,4+1,4</t>
  </si>
  <si>
    <t xml:space="preserve">"ob.pokoj"  (2,0+2,0+1,4+1,4)</t>
  </si>
  <si>
    <t>127</t>
  </si>
  <si>
    <t>784181101</t>
  </si>
  <si>
    <t>Základní akrylátová jednonásobná bezbarvá penetrace podkladu v místnostech výšky do 3,80 m</t>
  </si>
  <si>
    <t>-314549600</t>
  </si>
  <si>
    <t>128</t>
  </si>
  <si>
    <t>784221101</t>
  </si>
  <si>
    <t>Dvojnásobné bílé malby ze směsí za sucha dobře otěruvzdorných v místnostech do 3,80 m</t>
  </si>
  <si>
    <t>-752692891</t>
  </si>
  <si>
    <t>VRN</t>
  </si>
  <si>
    <t>Vedlejší rozpočtové náklady</t>
  </si>
  <si>
    <t>VRN4</t>
  </si>
  <si>
    <t>Inženýrská činnost</t>
  </si>
  <si>
    <t>129</t>
  </si>
  <si>
    <t>044002000</t>
  </si>
  <si>
    <t>Revize + tlakové zkoušky těsnosti kanalizace a vodovodů SV a TV</t>
  </si>
  <si>
    <t>1024</t>
  </si>
  <si>
    <t>801221668</t>
  </si>
  <si>
    <t>VRN6</t>
  </si>
  <si>
    <t>Územní vlivy</t>
  </si>
  <si>
    <t>130</t>
  </si>
  <si>
    <t>065002000</t>
  </si>
  <si>
    <t>Mimostaveništní doprava materiálů</t>
  </si>
  <si>
    <t>-1343991259</t>
  </si>
  <si>
    <t>SEZNAM FIGUR</t>
  </si>
  <si>
    <t>Výměra</t>
  </si>
  <si>
    <t>"ob.pokoj" 6,3*3,4</t>
  </si>
  <si>
    <t>"pokoj" 6,2*3,4</t>
  </si>
  <si>
    <t>"pokoj" 3,3*5,6</t>
  </si>
  <si>
    <t>Použití figury:</t>
  </si>
  <si>
    <t>"WC" 0,8*1,0</t>
  </si>
  <si>
    <t>"koupelna" 2,1*(1,5+1,5+1,4+1,4)-(0,6*2,0)</t>
  </si>
  <si>
    <t>"WC" 2,1*(1,0+1,0+0,8+0,8)-(0,6*2,0)</t>
  </si>
  <si>
    <t>"kuchyň" 2,5*2,8+0,8*0,7+1,2*0,7</t>
  </si>
  <si>
    <t>"ob.pokoj" 3,4*6,3</t>
  </si>
  <si>
    <t>"pokoj" 3,4*6,2</t>
  </si>
  <si>
    <t>"chodba" 3,2*1,9+1,0*1,7</t>
  </si>
  <si>
    <t>"komora" 0,7*1,5</t>
  </si>
  <si>
    <t>"koupelna" 1,4*1,5</t>
  </si>
  <si>
    <t>"WC" 1,0*0,8</t>
  </si>
  <si>
    <t>2,7*(3,5+3,5+3,2+3,2)</t>
  </si>
  <si>
    <t>-(0,8*2,0+0,6*2,0+1,5*1,4)</t>
  </si>
  <si>
    <t>0,25*(1,4+1,5+1,4)</t>
  </si>
  <si>
    <t>2,7*(3,4+3,4+6,3+6,3)</t>
  </si>
  <si>
    <t>-(0,8*2,0*2+1,4*2,1)</t>
  </si>
  <si>
    <t>0,25*(1,4+2,1+1,4)</t>
  </si>
  <si>
    <t>2,7*(3,4+3,4+6,2+6,2)</t>
  </si>
  <si>
    <t>-(2,0*1,4+0,8*2,0*2)</t>
  </si>
  <si>
    <t>2,7*(3,2+3,2+1,9+1,9-1,0)+2,7*(1,0+1,0+1,7+1,7-1,0)</t>
  </si>
  <si>
    <t>-(0,6*2,0*2+0,8*2,0*4)</t>
  </si>
  <si>
    <t>2,7*(0,7+0,7+1,5+1,5)</t>
  </si>
  <si>
    <t>-(0,6*2,0)</t>
  </si>
  <si>
    <t>2,7*(1,5+1,5+1,6+1,6)</t>
  </si>
  <si>
    <t>2,7*(1,0+1,0+0,8+0,8)</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</si>
</sst>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30" fillId="0" borderId="0" xfId="0" applyFont="1" applyAlignment="1">
      <alignment horizontal="lef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2" xfId="0" applyNumberFormat="1" applyFont="1" applyFill="1" applyBorder="1" applyAlignment="1" applyProtection="1">
      <alignment vertical="center"/>
      <protection locked="0"/>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26</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29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92"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0.12</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0.12</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51</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52</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53</v>
      </c>
      <c r="E60" s="42"/>
      <c r="F60" s="42"/>
      <c r="G60" s="42"/>
      <c r="H60" s="42"/>
      <c r="I60" s="42"/>
      <c r="J60" s="42"/>
      <c r="K60" s="42"/>
      <c r="L60" s="42"/>
      <c r="M60" s="42"/>
      <c r="N60" s="42"/>
      <c r="O60" s="42"/>
      <c r="P60" s="42"/>
      <c r="Q60" s="42"/>
      <c r="R60" s="42"/>
      <c r="S60" s="42"/>
      <c r="T60" s="42"/>
      <c r="U60" s="42"/>
      <c r="V60" s="64" t="s">
        <v>54</v>
      </c>
      <c r="W60" s="42"/>
      <c r="X60" s="42"/>
      <c r="Y60" s="42"/>
      <c r="Z60" s="42"/>
      <c r="AA60" s="42"/>
      <c r="AB60" s="42"/>
      <c r="AC60" s="42"/>
      <c r="AD60" s="42"/>
      <c r="AE60" s="42"/>
      <c r="AF60" s="42"/>
      <c r="AG60" s="42"/>
      <c r="AH60" s="64" t="s">
        <v>53</v>
      </c>
      <c r="AI60" s="42"/>
      <c r="AJ60" s="42"/>
      <c r="AK60" s="42"/>
      <c r="AL60" s="42"/>
      <c r="AM60" s="64" t="s">
        <v>54</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55</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56</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53</v>
      </c>
      <c r="E75" s="42"/>
      <c r="F75" s="42"/>
      <c r="G75" s="42"/>
      <c r="H75" s="42"/>
      <c r="I75" s="42"/>
      <c r="J75" s="42"/>
      <c r="K75" s="42"/>
      <c r="L75" s="42"/>
      <c r="M75" s="42"/>
      <c r="N75" s="42"/>
      <c r="O75" s="42"/>
      <c r="P75" s="42"/>
      <c r="Q75" s="42"/>
      <c r="R75" s="42"/>
      <c r="S75" s="42"/>
      <c r="T75" s="42"/>
      <c r="U75" s="42"/>
      <c r="V75" s="64" t="s">
        <v>54</v>
      </c>
      <c r="W75" s="42"/>
      <c r="X75" s="42"/>
      <c r="Y75" s="42"/>
      <c r="Z75" s="42"/>
      <c r="AA75" s="42"/>
      <c r="AB75" s="42"/>
      <c r="AC75" s="42"/>
      <c r="AD75" s="42"/>
      <c r="AE75" s="42"/>
      <c r="AF75" s="42"/>
      <c r="AG75" s="42"/>
      <c r="AH75" s="64" t="s">
        <v>53</v>
      </c>
      <c r="AI75" s="42"/>
      <c r="AJ75" s="42"/>
      <c r="AK75" s="42"/>
      <c r="AL75" s="42"/>
      <c r="AM75" s="64" t="s">
        <v>54</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57</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Ostrov</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11_250101</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Jáchymovská 1, Ostrov 363 01</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7. 1. 2025</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Městský úřad Ostrov</v>
      </c>
      <c r="M89" s="40"/>
      <c r="N89" s="40"/>
      <c r="O89" s="40"/>
      <c r="P89" s="40"/>
      <c r="Q89" s="40"/>
      <c r="R89" s="40"/>
      <c r="S89" s="40"/>
      <c r="T89" s="40"/>
      <c r="U89" s="40"/>
      <c r="V89" s="40"/>
      <c r="W89" s="40"/>
      <c r="X89" s="40"/>
      <c r="Y89" s="40"/>
      <c r="Z89" s="40"/>
      <c r="AA89" s="40"/>
      <c r="AB89" s="40"/>
      <c r="AC89" s="40"/>
      <c r="AD89" s="40"/>
      <c r="AE89" s="40"/>
      <c r="AF89" s="40"/>
      <c r="AG89" s="40"/>
      <c r="AH89" s="40"/>
      <c r="AI89" s="32" t="s">
        <v>32</v>
      </c>
      <c r="AJ89" s="40"/>
      <c r="AK89" s="40"/>
      <c r="AL89" s="40"/>
      <c r="AM89" s="80" t="str">
        <f>IF(E17="","",E17)</f>
        <v xml:space="preserve"> </v>
      </c>
      <c r="AN89" s="71"/>
      <c r="AO89" s="71"/>
      <c r="AP89" s="71"/>
      <c r="AQ89" s="40"/>
      <c r="AR89" s="44"/>
      <c r="AS89" s="81" t="s">
        <v>58</v>
      </c>
      <c r="AT89" s="82"/>
      <c r="AU89" s="83"/>
      <c r="AV89" s="83"/>
      <c r="AW89" s="83"/>
      <c r="AX89" s="83"/>
      <c r="AY89" s="83"/>
      <c r="AZ89" s="83"/>
      <c r="BA89" s="83"/>
      <c r="BB89" s="83"/>
      <c r="BC89" s="83"/>
      <c r="BD89" s="84"/>
      <c r="BE89" s="38"/>
    </row>
    <row r="90" s="2" customFormat="1" ht="15.15" customHeight="1">
      <c r="A90" s="38"/>
      <c r="B90" s="39"/>
      <c r="C90" s="32" t="s">
        <v>30</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59</v>
      </c>
      <c r="D92" s="94"/>
      <c r="E92" s="94"/>
      <c r="F92" s="94"/>
      <c r="G92" s="94"/>
      <c r="H92" s="95"/>
      <c r="I92" s="96" t="s">
        <v>60</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61</v>
      </c>
      <c r="AH92" s="94"/>
      <c r="AI92" s="94"/>
      <c r="AJ92" s="94"/>
      <c r="AK92" s="94"/>
      <c r="AL92" s="94"/>
      <c r="AM92" s="94"/>
      <c r="AN92" s="96" t="s">
        <v>62</v>
      </c>
      <c r="AO92" s="94"/>
      <c r="AP92" s="98"/>
      <c r="AQ92" s="99" t="s">
        <v>63</v>
      </c>
      <c r="AR92" s="44"/>
      <c r="AS92" s="100" t="s">
        <v>64</v>
      </c>
      <c r="AT92" s="101" t="s">
        <v>65</v>
      </c>
      <c r="AU92" s="101" t="s">
        <v>66</v>
      </c>
      <c r="AV92" s="101" t="s">
        <v>67</v>
      </c>
      <c r="AW92" s="101" t="s">
        <v>68</v>
      </c>
      <c r="AX92" s="101" t="s">
        <v>69</v>
      </c>
      <c r="AY92" s="101" t="s">
        <v>70</v>
      </c>
      <c r="AZ92" s="101" t="s">
        <v>71</v>
      </c>
      <c r="BA92" s="101" t="s">
        <v>72</v>
      </c>
      <c r="BB92" s="101" t="s">
        <v>73</v>
      </c>
      <c r="BC92" s="101" t="s">
        <v>74</v>
      </c>
      <c r="BD92" s="102" t="s">
        <v>75</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76</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ROUND(AG95,2)</f>
        <v>0</v>
      </c>
      <c r="AH94" s="109"/>
      <c r="AI94" s="109"/>
      <c r="AJ94" s="109"/>
      <c r="AK94" s="109"/>
      <c r="AL94" s="109"/>
      <c r="AM94" s="109"/>
      <c r="AN94" s="110">
        <f>SUM(AG94,AT94)</f>
        <v>0</v>
      </c>
      <c r="AO94" s="110"/>
      <c r="AP94" s="110"/>
      <c r="AQ94" s="111" t="s">
        <v>1</v>
      </c>
      <c r="AR94" s="112"/>
      <c r="AS94" s="113">
        <f>ROUND(AS95,2)</f>
        <v>0</v>
      </c>
      <c r="AT94" s="114">
        <f>ROUND(SUM(AV94:AW94),2)</f>
        <v>0</v>
      </c>
      <c r="AU94" s="115">
        <f>ROUND(AU95,5)</f>
        <v>0</v>
      </c>
      <c r="AV94" s="114">
        <f>ROUND(AZ94*L29,2)</f>
        <v>0</v>
      </c>
      <c r="AW94" s="114">
        <f>ROUND(BA94*L30,2)</f>
        <v>0</v>
      </c>
      <c r="AX94" s="114">
        <f>ROUND(BB94*L29,2)</f>
        <v>0</v>
      </c>
      <c r="AY94" s="114">
        <f>ROUND(BC94*L30,2)</f>
        <v>0</v>
      </c>
      <c r="AZ94" s="114">
        <f>ROUND(AZ95,2)</f>
        <v>0</v>
      </c>
      <c r="BA94" s="114">
        <f>ROUND(BA95,2)</f>
        <v>0</v>
      </c>
      <c r="BB94" s="114">
        <f>ROUND(BB95,2)</f>
        <v>0</v>
      </c>
      <c r="BC94" s="114">
        <f>ROUND(BC95,2)</f>
        <v>0</v>
      </c>
      <c r="BD94" s="116">
        <f>ROUND(BD95,2)</f>
        <v>0</v>
      </c>
      <c r="BE94" s="6"/>
      <c r="BS94" s="117" t="s">
        <v>77</v>
      </c>
      <c r="BT94" s="117" t="s">
        <v>78</v>
      </c>
      <c r="BU94" s="118" t="s">
        <v>79</v>
      </c>
      <c r="BV94" s="117" t="s">
        <v>80</v>
      </c>
      <c r="BW94" s="117" t="s">
        <v>5</v>
      </c>
      <c r="BX94" s="117" t="s">
        <v>81</v>
      </c>
      <c r="CL94" s="117" t="s">
        <v>1</v>
      </c>
    </row>
    <row r="95" s="7" customFormat="1" ht="37.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'Krušnohorská 1103-1 - Udr...'!J30</f>
        <v>0</v>
      </c>
      <c r="AH95" s="123"/>
      <c r="AI95" s="123"/>
      <c r="AJ95" s="123"/>
      <c r="AK95" s="123"/>
      <c r="AL95" s="123"/>
      <c r="AM95" s="123"/>
      <c r="AN95" s="124">
        <f>SUM(AG95,AT95)</f>
        <v>0</v>
      </c>
      <c r="AO95" s="123"/>
      <c r="AP95" s="123"/>
      <c r="AQ95" s="125" t="s">
        <v>85</v>
      </c>
      <c r="AR95" s="126"/>
      <c r="AS95" s="127">
        <v>0</v>
      </c>
      <c r="AT95" s="128">
        <f>ROUND(SUM(AV95:AW95),2)</f>
        <v>0</v>
      </c>
      <c r="AU95" s="129">
        <f>'Krušnohorská 1103-1 - Udr...'!P143</f>
        <v>0</v>
      </c>
      <c r="AV95" s="128">
        <f>'Krušnohorská 1103-1 - Udr...'!J33</f>
        <v>0</v>
      </c>
      <c r="AW95" s="128">
        <f>'Krušnohorská 1103-1 - Udr...'!J34</f>
        <v>0</v>
      </c>
      <c r="AX95" s="128">
        <f>'Krušnohorská 1103-1 - Udr...'!J35</f>
        <v>0</v>
      </c>
      <c r="AY95" s="128">
        <f>'Krušnohorská 1103-1 - Udr...'!J36</f>
        <v>0</v>
      </c>
      <c r="AZ95" s="128">
        <f>'Krušnohorská 1103-1 - Udr...'!F33</f>
        <v>0</v>
      </c>
      <c r="BA95" s="128">
        <f>'Krušnohorská 1103-1 - Udr...'!F34</f>
        <v>0</v>
      </c>
      <c r="BB95" s="128">
        <f>'Krušnohorská 1103-1 - Udr...'!F35</f>
        <v>0</v>
      </c>
      <c r="BC95" s="128">
        <f>'Krušnohorská 1103-1 - Udr...'!F36</f>
        <v>0</v>
      </c>
      <c r="BD95" s="130">
        <f>'Krušnohorská 1103-1 - Udr...'!F37</f>
        <v>0</v>
      </c>
      <c r="BE95" s="7"/>
      <c r="BT95" s="131" t="s">
        <v>86</v>
      </c>
      <c r="BV95" s="131" t="s">
        <v>80</v>
      </c>
      <c r="BW95" s="131" t="s">
        <v>87</v>
      </c>
      <c r="BX95" s="131" t="s">
        <v>5</v>
      </c>
      <c r="CL95" s="131" t="s">
        <v>1</v>
      </c>
      <c r="CM95" s="131" t="s">
        <v>86</v>
      </c>
    </row>
    <row r="96" s="2" customFormat="1" ht="30" customHeight="1">
      <c r="A96" s="38"/>
      <c r="B96" s="39"/>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4"/>
      <c r="AS96" s="38"/>
      <c r="AT96" s="38"/>
      <c r="AU96" s="38"/>
      <c r="AV96" s="38"/>
      <c r="AW96" s="38"/>
      <c r="AX96" s="38"/>
      <c r="AY96" s="38"/>
      <c r="AZ96" s="38"/>
      <c r="BA96" s="38"/>
      <c r="BB96" s="38"/>
      <c r="BC96" s="38"/>
      <c r="BD96" s="38"/>
      <c r="BE96" s="38"/>
    </row>
    <row r="97" s="2" customFormat="1" ht="6.96" customHeight="1">
      <c r="A97" s="38"/>
      <c r="B97" s="66"/>
      <c r="C97" s="67"/>
      <c r="D97" s="67"/>
      <c r="E97" s="67"/>
      <c r="F97" s="67"/>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44"/>
      <c r="AS97" s="38"/>
      <c r="AT97" s="38"/>
      <c r="AU97" s="38"/>
      <c r="AV97" s="38"/>
      <c r="AW97" s="38"/>
      <c r="AX97" s="38"/>
      <c r="AY97" s="38"/>
      <c r="AZ97" s="38"/>
      <c r="BA97" s="38"/>
      <c r="BB97" s="38"/>
      <c r="BC97" s="38"/>
      <c r="BD97" s="38"/>
      <c r="BE97" s="38"/>
    </row>
  </sheetData>
  <sheetProtection sheet="1" formatColumns="0" formatRows="0" objects="1" scenarios="1" spinCount="100000" saltValue="jK3LzTBXjVVGPrQsgIFezc9dcodjQXRR2QT1dVIzpYgh2usGA0aaM7pqRvAkzRZ9DxAn04FUMPsoaihZCUzQNQ==" hashValue="WkHw/8MhkadDzrgvPotMVVrR57JDoe+/rdTF9DIu/Uyec2YWdJgF3diTMcE4U50vIvLbwpHGKOA6YA3q52cM4w==" algorithmName="SHA-512" password="CC35"/>
  <mergeCells count="42">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J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Krušnohorská 1103-1 - Udr...'!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c r="AZ2" s="132" t="s">
        <v>88</v>
      </c>
      <c r="BA2" s="132" t="s">
        <v>89</v>
      </c>
      <c r="BB2" s="132" t="s">
        <v>90</v>
      </c>
      <c r="BC2" s="132" t="s">
        <v>91</v>
      </c>
      <c r="BD2" s="132" t="s">
        <v>92</v>
      </c>
    </row>
    <row r="3" s="1" customFormat="1" ht="6.96" customHeight="1">
      <c r="B3" s="133"/>
      <c r="C3" s="134"/>
      <c r="D3" s="134"/>
      <c r="E3" s="134"/>
      <c r="F3" s="134"/>
      <c r="G3" s="134"/>
      <c r="H3" s="134"/>
      <c r="I3" s="134"/>
      <c r="J3" s="134"/>
      <c r="K3" s="134"/>
      <c r="L3" s="20"/>
      <c r="AT3" s="17" t="s">
        <v>86</v>
      </c>
      <c r="AZ3" s="132" t="s">
        <v>93</v>
      </c>
      <c r="BA3" s="132" t="s">
        <v>94</v>
      </c>
      <c r="BB3" s="132" t="s">
        <v>90</v>
      </c>
      <c r="BC3" s="132" t="s">
        <v>95</v>
      </c>
      <c r="BD3" s="132" t="s">
        <v>92</v>
      </c>
    </row>
    <row r="4" s="1" customFormat="1" ht="24.96" customHeight="1">
      <c r="B4" s="20"/>
      <c r="D4" s="135" t="s">
        <v>96</v>
      </c>
      <c r="L4" s="20"/>
      <c r="M4" s="136" t="s">
        <v>10</v>
      </c>
      <c r="AT4" s="17" t="s">
        <v>4</v>
      </c>
      <c r="AZ4" s="132" t="s">
        <v>97</v>
      </c>
      <c r="BA4" s="132" t="s">
        <v>98</v>
      </c>
      <c r="BB4" s="132" t="s">
        <v>90</v>
      </c>
      <c r="BC4" s="132" t="s">
        <v>99</v>
      </c>
      <c r="BD4" s="132" t="s">
        <v>92</v>
      </c>
    </row>
    <row r="5" s="1" customFormat="1" ht="6.96" customHeight="1">
      <c r="B5" s="20"/>
      <c r="L5" s="20"/>
      <c r="AZ5" s="132" t="s">
        <v>100</v>
      </c>
      <c r="BA5" s="132" t="s">
        <v>101</v>
      </c>
      <c r="BB5" s="132" t="s">
        <v>90</v>
      </c>
      <c r="BC5" s="132" t="s">
        <v>102</v>
      </c>
      <c r="BD5" s="132" t="s">
        <v>92</v>
      </c>
    </row>
    <row r="6" s="1" customFormat="1" ht="12" customHeight="1">
      <c r="B6" s="20"/>
      <c r="D6" s="137" t="s">
        <v>16</v>
      </c>
      <c r="L6" s="20"/>
      <c r="AZ6" s="132" t="s">
        <v>103</v>
      </c>
      <c r="BA6" s="132" t="s">
        <v>104</v>
      </c>
      <c r="BB6" s="132" t="s">
        <v>90</v>
      </c>
      <c r="BC6" s="132" t="s">
        <v>105</v>
      </c>
      <c r="BD6" s="132" t="s">
        <v>92</v>
      </c>
    </row>
    <row r="7" s="1" customFormat="1" ht="16.5" customHeight="1">
      <c r="B7" s="20"/>
      <c r="E7" s="138" t="str">
        <f>'Rekapitulace stavby'!K6</f>
        <v>11_250101</v>
      </c>
      <c r="F7" s="137"/>
      <c r="G7" s="137"/>
      <c r="H7" s="137"/>
      <c r="L7" s="20"/>
    </row>
    <row r="8" s="2" customFormat="1" ht="12" customHeight="1">
      <c r="A8" s="38"/>
      <c r="B8" s="44"/>
      <c r="C8" s="38"/>
      <c r="D8" s="137" t="s">
        <v>106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39" t="s">
        <v>107</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37" t="s">
        <v>18</v>
      </c>
      <c r="E11" s="38"/>
      <c r="F11" s="140" t="s">
        <v>1</v>
      </c>
      <c r="G11" s="38"/>
      <c r="H11" s="38"/>
      <c r="I11" s="137" t="s">
        <v>19</v>
      </c>
      <c r="J11" s="140" t="s">
        <v>1</v>
      </c>
      <c r="K11" s="38"/>
      <c r="L11" s="63"/>
      <c r="S11" s="38"/>
      <c r="T11" s="38"/>
      <c r="U11" s="38"/>
      <c r="V11" s="38"/>
      <c r="W11" s="38"/>
      <c r="X11" s="38"/>
      <c r="Y11" s="38"/>
      <c r="Z11" s="38"/>
      <c r="AA11" s="38"/>
      <c r="AB11" s="38"/>
      <c r="AC11" s="38"/>
      <c r="AD11" s="38"/>
      <c r="AE11" s="38"/>
    </row>
    <row r="12" s="2" customFormat="1" ht="12" customHeight="1">
      <c r="A12" s="38"/>
      <c r="B12" s="44"/>
      <c r="C12" s="38"/>
      <c r="D12" s="137" t="s">
        <v>20</v>
      </c>
      <c r="E12" s="38"/>
      <c r="F12" s="140" t="s">
        <v>108</v>
      </c>
      <c r="G12" s="38"/>
      <c r="H12" s="38"/>
      <c r="I12" s="137" t="s">
        <v>22</v>
      </c>
      <c r="J12" s="141" t="str">
        <f>'Rekapitulace stavby'!AN8</f>
        <v>7. 1. 2025</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37" t="s">
        <v>24</v>
      </c>
      <c r="E14" s="38"/>
      <c r="F14" s="38"/>
      <c r="G14" s="38"/>
      <c r="H14" s="38"/>
      <c r="I14" s="137" t="s">
        <v>25</v>
      </c>
      <c r="J14" s="140" t="s">
        <v>26</v>
      </c>
      <c r="K14" s="38"/>
      <c r="L14" s="63"/>
      <c r="S14" s="38"/>
      <c r="T14" s="38"/>
      <c r="U14" s="38"/>
      <c r="V14" s="38"/>
      <c r="W14" s="38"/>
      <c r="X14" s="38"/>
      <c r="Y14" s="38"/>
      <c r="Z14" s="38"/>
      <c r="AA14" s="38"/>
      <c r="AB14" s="38"/>
      <c r="AC14" s="38"/>
      <c r="AD14" s="38"/>
      <c r="AE14" s="38"/>
    </row>
    <row r="15" s="2" customFormat="1" ht="18" customHeight="1">
      <c r="A15" s="38"/>
      <c r="B15" s="44"/>
      <c r="C15" s="38"/>
      <c r="D15" s="38"/>
      <c r="E15" s="140" t="s">
        <v>27</v>
      </c>
      <c r="F15" s="38"/>
      <c r="G15" s="38"/>
      <c r="H15" s="38"/>
      <c r="I15" s="137" t="s">
        <v>28</v>
      </c>
      <c r="J15" s="140" t="s">
        <v>29</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37" t="s">
        <v>30</v>
      </c>
      <c r="E17" s="38"/>
      <c r="F17" s="38"/>
      <c r="G17" s="38"/>
      <c r="H17" s="38"/>
      <c r="I17" s="13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0"/>
      <c r="G18" s="140"/>
      <c r="H18" s="140"/>
      <c r="I18" s="137"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37" t="s">
        <v>32</v>
      </c>
      <c r="E20" s="38"/>
      <c r="F20" s="38"/>
      <c r="G20" s="38"/>
      <c r="H20" s="38"/>
      <c r="I20" s="137" t="s">
        <v>25</v>
      </c>
      <c r="J20" s="140"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0" t="str">
        <f>IF('Rekapitulace stavby'!E17="","",'Rekapitulace stavby'!E17)</f>
        <v xml:space="preserve"> </v>
      </c>
      <c r="F21" s="38"/>
      <c r="G21" s="38"/>
      <c r="H21" s="38"/>
      <c r="I21" s="137" t="s">
        <v>28</v>
      </c>
      <c r="J21" s="140"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37" t="s">
        <v>35</v>
      </c>
      <c r="E23" s="38"/>
      <c r="F23" s="38"/>
      <c r="G23" s="38"/>
      <c r="H23" s="38"/>
      <c r="I23" s="137" t="s">
        <v>25</v>
      </c>
      <c r="J23" s="140"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0" t="str">
        <f>IF('Rekapitulace stavby'!E20="","",'Rekapitulace stavby'!E20)</f>
        <v xml:space="preserve"> </v>
      </c>
      <c r="F24" s="38"/>
      <c r="G24" s="38"/>
      <c r="H24" s="38"/>
      <c r="I24" s="137" t="s">
        <v>28</v>
      </c>
      <c r="J24" s="140"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37"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6"/>
      <c r="E29" s="146"/>
      <c r="F29" s="146"/>
      <c r="G29" s="146"/>
      <c r="H29" s="146"/>
      <c r="I29" s="146"/>
      <c r="J29" s="146"/>
      <c r="K29" s="146"/>
      <c r="L29" s="63"/>
      <c r="S29" s="38"/>
      <c r="T29" s="38"/>
      <c r="U29" s="38"/>
      <c r="V29" s="38"/>
      <c r="W29" s="38"/>
      <c r="X29" s="38"/>
      <c r="Y29" s="38"/>
      <c r="Z29" s="38"/>
      <c r="AA29" s="38"/>
      <c r="AB29" s="38"/>
      <c r="AC29" s="38"/>
      <c r="AD29" s="38"/>
      <c r="AE29" s="38"/>
    </row>
    <row r="30" s="2" customFormat="1" ht="25.44" customHeight="1">
      <c r="A30" s="38"/>
      <c r="B30" s="44"/>
      <c r="C30" s="38"/>
      <c r="D30" s="147" t="s">
        <v>38</v>
      </c>
      <c r="E30" s="38"/>
      <c r="F30" s="38"/>
      <c r="G30" s="38"/>
      <c r="H30" s="38"/>
      <c r="I30" s="38"/>
      <c r="J30" s="148">
        <f>ROUND(J143, 2)</f>
        <v>0</v>
      </c>
      <c r="K30" s="38"/>
      <c r="L30" s="63"/>
      <c r="S30" s="38"/>
      <c r="T30" s="38"/>
      <c r="U30" s="38"/>
      <c r="V30" s="38"/>
      <c r="W30" s="38"/>
      <c r="X30" s="38"/>
      <c r="Y30" s="38"/>
      <c r="Z30" s="38"/>
      <c r="AA30" s="38"/>
      <c r="AB30" s="38"/>
      <c r="AC30" s="38"/>
      <c r="AD30" s="38"/>
      <c r="AE30" s="38"/>
    </row>
    <row r="31" s="2" customFormat="1" ht="6.96" customHeight="1">
      <c r="A31" s="38"/>
      <c r="B31" s="44"/>
      <c r="C31" s="38"/>
      <c r="D31" s="146"/>
      <c r="E31" s="146"/>
      <c r="F31" s="146"/>
      <c r="G31" s="146"/>
      <c r="H31" s="146"/>
      <c r="I31" s="146"/>
      <c r="J31" s="146"/>
      <c r="K31" s="146"/>
      <c r="L31" s="63"/>
      <c r="S31" s="38"/>
      <c r="T31" s="38"/>
      <c r="U31" s="38"/>
      <c r="V31" s="38"/>
      <c r="W31" s="38"/>
      <c r="X31" s="38"/>
      <c r="Y31" s="38"/>
      <c r="Z31" s="38"/>
      <c r="AA31" s="38"/>
      <c r="AB31" s="38"/>
      <c r="AC31" s="38"/>
      <c r="AD31" s="38"/>
      <c r="AE31" s="38"/>
    </row>
    <row r="32" s="2" customFormat="1" ht="14.4" customHeight="1">
      <c r="A32" s="38"/>
      <c r="B32" s="44"/>
      <c r="C32" s="38"/>
      <c r="D32" s="38"/>
      <c r="E32" s="38"/>
      <c r="F32" s="149" t="s">
        <v>40</v>
      </c>
      <c r="G32" s="38"/>
      <c r="H32" s="38"/>
      <c r="I32" s="149" t="s">
        <v>39</v>
      </c>
      <c r="J32" s="149" t="s">
        <v>41</v>
      </c>
      <c r="K32" s="38"/>
      <c r="L32" s="63"/>
      <c r="S32" s="38"/>
      <c r="T32" s="38"/>
      <c r="U32" s="38"/>
      <c r="V32" s="38"/>
      <c r="W32" s="38"/>
      <c r="X32" s="38"/>
      <c r="Y32" s="38"/>
      <c r="Z32" s="38"/>
      <c r="AA32" s="38"/>
      <c r="AB32" s="38"/>
      <c r="AC32" s="38"/>
      <c r="AD32" s="38"/>
      <c r="AE32" s="38"/>
    </row>
    <row r="33" s="2" customFormat="1" ht="14.4" customHeight="1">
      <c r="A33" s="38"/>
      <c r="B33" s="44"/>
      <c r="C33" s="38"/>
      <c r="D33" s="150" t="s">
        <v>42</v>
      </c>
      <c r="E33" s="137" t="s">
        <v>43</v>
      </c>
      <c r="F33" s="151">
        <f>ROUND((SUM(BE143:BE553)),  2)</f>
        <v>0</v>
      </c>
      <c r="G33" s="38"/>
      <c r="H33" s="38"/>
      <c r="I33" s="152">
        <v>0.20999999999999999</v>
      </c>
      <c r="J33" s="151">
        <f>ROUND(((SUM(BE143:BE553))*I33),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37" t="s">
        <v>44</v>
      </c>
      <c r="F34" s="151">
        <f>ROUND((SUM(BF143:BF553)),  2)</f>
        <v>0</v>
      </c>
      <c r="G34" s="38"/>
      <c r="H34" s="38"/>
      <c r="I34" s="152">
        <v>0.12</v>
      </c>
      <c r="J34" s="151">
        <f>ROUND(((SUM(BF143:BF553))*I34),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37" t="s">
        <v>45</v>
      </c>
      <c r="F35" s="151">
        <f>ROUND((SUM(BG143:BG553)),  2)</f>
        <v>0</v>
      </c>
      <c r="G35" s="38"/>
      <c r="H35" s="38"/>
      <c r="I35" s="152">
        <v>0.20999999999999999</v>
      </c>
      <c r="J35" s="15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37" t="s">
        <v>46</v>
      </c>
      <c r="F36" s="151">
        <f>ROUND((SUM(BH143:BH553)),  2)</f>
        <v>0</v>
      </c>
      <c r="G36" s="38"/>
      <c r="H36" s="38"/>
      <c r="I36" s="152">
        <v>0.12</v>
      </c>
      <c r="J36" s="15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37" t="s">
        <v>47</v>
      </c>
      <c r="F37" s="151">
        <f>ROUND((SUM(BI143:BI553)),  2)</f>
        <v>0</v>
      </c>
      <c r="G37" s="38"/>
      <c r="H37" s="38"/>
      <c r="I37" s="152">
        <v>0</v>
      </c>
      <c r="J37" s="15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3"/>
      <c r="D39" s="154" t="s">
        <v>48</v>
      </c>
      <c r="E39" s="155"/>
      <c r="F39" s="155"/>
      <c r="G39" s="156" t="s">
        <v>49</v>
      </c>
      <c r="H39" s="157" t="s">
        <v>50</v>
      </c>
      <c r="I39" s="155"/>
      <c r="J39" s="158">
        <f>SUM(J30:J37)</f>
        <v>0</v>
      </c>
      <c r="K39" s="159"/>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0" t="s">
        <v>51</v>
      </c>
      <c r="E50" s="161"/>
      <c r="F50" s="161"/>
      <c r="G50" s="160" t="s">
        <v>52</v>
      </c>
      <c r="H50" s="161"/>
      <c r="I50" s="161"/>
      <c r="J50" s="161"/>
      <c r="K50" s="161"/>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2" t="s">
        <v>53</v>
      </c>
      <c r="E61" s="163"/>
      <c r="F61" s="164" t="s">
        <v>54</v>
      </c>
      <c r="G61" s="162" t="s">
        <v>53</v>
      </c>
      <c r="H61" s="163"/>
      <c r="I61" s="163"/>
      <c r="J61" s="165" t="s">
        <v>54</v>
      </c>
      <c r="K61" s="163"/>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0" t="s">
        <v>55</v>
      </c>
      <c r="E65" s="166"/>
      <c r="F65" s="166"/>
      <c r="G65" s="160" t="s">
        <v>56</v>
      </c>
      <c r="H65" s="166"/>
      <c r="I65" s="166"/>
      <c r="J65" s="166"/>
      <c r="K65" s="166"/>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2" t="s">
        <v>53</v>
      </c>
      <c r="E76" s="163"/>
      <c r="F76" s="164" t="s">
        <v>54</v>
      </c>
      <c r="G76" s="162" t="s">
        <v>53</v>
      </c>
      <c r="H76" s="163"/>
      <c r="I76" s="163"/>
      <c r="J76" s="165" t="s">
        <v>54</v>
      </c>
      <c r="K76" s="163"/>
      <c r="L76" s="63"/>
      <c r="S76" s="38"/>
      <c r="T76" s="38"/>
      <c r="U76" s="38"/>
      <c r="V76" s="38"/>
      <c r="W76" s="38"/>
      <c r="X76" s="38"/>
      <c r="Y76" s="38"/>
      <c r="Z76" s="38"/>
      <c r="AA76" s="38"/>
      <c r="AB76" s="38"/>
      <c r="AC76" s="38"/>
      <c r="AD76" s="38"/>
      <c r="AE76" s="38"/>
    </row>
    <row r="77" s="2" customFormat="1" ht="14.4" customHeight="1">
      <c r="A77" s="38"/>
      <c r="B77" s="167"/>
      <c r="C77" s="168"/>
      <c r="D77" s="168"/>
      <c r="E77" s="168"/>
      <c r="F77" s="168"/>
      <c r="G77" s="168"/>
      <c r="H77" s="168"/>
      <c r="I77" s="168"/>
      <c r="J77" s="168"/>
      <c r="K77" s="168"/>
      <c r="L77" s="63"/>
      <c r="S77" s="38"/>
      <c r="T77" s="38"/>
      <c r="U77" s="38"/>
      <c r="V77" s="38"/>
      <c r="W77" s="38"/>
      <c r="X77" s="38"/>
      <c r="Y77" s="38"/>
      <c r="Z77" s="38"/>
      <c r="AA77" s="38"/>
      <c r="AB77" s="38"/>
      <c r="AC77" s="38"/>
      <c r="AD77" s="38"/>
      <c r="AE77" s="38"/>
    </row>
    <row r="81" s="2" customFormat="1" ht="6.96" customHeight="1">
      <c r="A81" s="38"/>
      <c r="B81" s="169"/>
      <c r="C81" s="170"/>
      <c r="D81" s="170"/>
      <c r="E81" s="170"/>
      <c r="F81" s="170"/>
      <c r="G81" s="170"/>
      <c r="H81" s="170"/>
      <c r="I81" s="170"/>
      <c r="J81" s="170"/>
      <c r="K81" s="170"/>
      <c r="L81" s="63"/>
      <c r="S81" s="38"/>
      <c r="T81" s="38"/>
      <c r="U81" s="38"/>
      <c r="V81" s="38"/>
      <c r="W81" s="38"/>
      <c r="X81" s="38"/>
      <c r="Y81" s="38"/>
      <c r="Z81" s="38"/>
      <c r="AA81" s="38"/>
      <c r="AB81" s="38"/>
      <c r="AC81" s="38"/>
      <c r="AD81" s="38"/>
      <c r="AE81" s="38"/>
    </row>
    <row r="82" s="2" customFormat="1" ht="24.96" customHeight="1">
      <c r="A82" s="38"/>
      <c r="B82" s="39"/>
      <c r="C82" s="23" t="s">
        <v>109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71" t="str">
        <f>E7</f>
        <v>11_250101</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Krušnohorská 1103/1 - Udržovací práce bytu č. 1</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Krušnohorská 1103, Ostrov</v>
      </c>
      <c r="G89" s="40"/>
      <c r="H89" s="40"/>
      <c r="I89" s="32" t="s">
        <v>22</v>
      </c>
      <c r="J89" s="79" t="str">
        <f>IF(J12="","",J12)</f>
        <v>7. 1. 2025</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Městský úřad Ostrov</v>
      </c>
      <c r="G91" s="40"/>
      <c r="H91" s="40"/>
      <c r="I91" s="32" t="s">
        <v>32</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30</v>
      </c>
      <c r="D92" s="40"/>
      <c r="E92" s="40"/>
      <c r="F92" s="27" t="str">
        <f>IF(E18="","",E18)</f>
        <v>Vyplň údaj</v>
      </c>
      <c r="G92" s="40"/>
      <c r="H92" s="40"/>
      <c r="I92" s="32"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2" t="s">
        <v>110</v>
      </c>
      <c r="D94" s="173"/>
      <c r="E94" s="173"/>
      <c r="F94" s="173"/>
      <c r="G94" s="173"/>
      <c r="H94" s="173"/>
      <c r="I94" s="173"/>
      <c r="J94" s="174" t="s">
        <v>111</v>
      </c>
      <c r="K94" s="173"/>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5" t="s">
        <v>112</v>
      </c>
      <c r="D96" s="40"/>
      <c r="E96" s="40"/>
      <c r="F96" s="40"/>
      <c r="G96" s="40"/>
      <c r="H96" s="40"/>
      <c r="I96" s="40"/>
      <c r="J96" s="110">
        <f>J143</f>
        <v>0</v>
      </c>
      <c r="K96" s="40"/>
      <c r="L96" s="63"/>
      <c r="S96" s="38"/>
      <c r="T96" s="38"/>
      <c r="U96" s="38"/>
      <c r="V96" s="38"/>
      <c r="W96" s="38"/>
      <c r="X96" s="38"/>
      <c r="Y96" s="38"/>
      <c r="Z96" s="38"/>
      <c r="AA96" s="38"/>
      <c r="AB96" s="38"/>
      <c r="AC96" s="38"/>
      <c r="AD96" s="38"/>
      <c r="AE96" s="38"/>
      <c r="AU96" s="17" t="s">
        <v>113</v>
      </c>
    </row>
    <row r="97" s="9" customFormat="1" ht="24.96" customHeight="1">
      <c r="A97" s="9"/>
      <c r="B97" s="176"/>
      <c r="C97" s="177"/>
      <c r="D97" s="178" t="s">
        <v>114</v>
      </c>
      <c r="E97" s="179"/>
      <c r="F97" s="179"/>
      <c r="G97" s="179"/>
      <c r="H97" s="179"/>
      <c r="I97" s="179"/>
      <c r="J97" s="180">
        <f>J144</f>
        <v>0</v>
      </c>
      <c r="K97" s="177"/>
      <c r="L97" s="181"/>
      <c r="S97" s="9"/>
      <c r="T97" s="9"/>
      <c r="U97" s="9"/>
      <c r="V97" s="9"/>
      <c r="W97" s="9"/>
      <c r="X97" s="9"/>
      <c r="Y97" s="9"/>
      <c r="Z97" s="9"/>
      <c r="AA97" s="9"/>
      <c r="AB97" s="9"/>
      <c r="AC97" s="9"/>
      <c r="AD97" s="9"/>
      <c r="AE97" s="9"/>
    </row>
    <row r="98" s="10" customFormat="1" ht="19.92" customHeight="1">
      <c r="A98" s="10"/>
      <c r="B98" s="182"/>
      <c r="C98" s="183"/>
      <c r="D98" s="184" t="s">
        <v>115</v>
      </c>
      <c r="E98" s="185"/>
      <c r="F98" s="185"/>
      <c r="G98" s="185"/>
      <c r="H98" s="185"/>
      <c r="I98" s="185"/>
      <c r="J98" s="186">
        <f>J145</f>
        <v>0</v>
      </c>
      <c r="K98" s="183"/>
      <c r="L98" s="187"/>
      <c r="S98" s="10"/>
      <c r="T98" s="10"/>
      <c r="U98" s="10"/>
      <c r="V98" s="10"/>
      <c r="W98" s="10"/>
      <c r="X98" s="10"/>
      <c r="Y98" s="10"/>
      <c r="Z98" s="10"/>
      <c r="AA98" s="10"/>
      <c r="AB98" s="10"/>
      <c r="AC98" s="10"/>
      <c r="AD98" s="10"/>
      <c r="AE98" s="10"/>
    </row>
    <row r="99" s="10" customFormat="1" ht="19.92" customHeight="1">
      <c r="A99" s="10"/>
      <c r="B99" s="182"/>
      <c r="C99" s="183"/>
      <c r="D99" s="184" t="s">
        <v>116</v>
      </c>
      <c r="E99" s="185"/>
      <c r="F99" s="185"/>
      <c r="G99" s="185"/>
      <c r="H99" s="185"/>
      <c r="I99" s="185"/>
      <c r="J99" s="186">
        <f>J156</f>
        <v>0</v>
      </c>
      <c r="K99" s="183"/>
      <c r="L99" s="187"/>
      <c r="S99" s="10"/>
      <c r="T99" s="10"/>
      <c r="U99" s="10"/>
      <c r="V99" s="10"/>
      <c r="W99" s="10"/>
      <c r="X99" s="10"/>
      <c r="Y99" s="10"/>
      <c r="Z99" s="10"/>
      <c r="AA99" s="10"/>
      <c r="AB99" s="10"/>
      <c r="AC99" s="10"/>
      <c r="AD99" s="10"/>
      <c r="AE99" s="10"/>
    </row>
    <row r="100" s="10" customFormat="1" ht="19.92" customHeight="1">
      <c r="A100" s="10"/>
      <c r="B100" s="182"/>
      <c r="C100" s="183"/>
      <c r="D100" s="184" t="s">
        <v>117</v>
      </c>
      <c r="E100" s="185"/>
      <c r="F100" s="185"/>
      <c r="G100" s="185"/>
      <c r="H100" s="185"/>
      <c r="I100" s="185"/>
      <c r="J100" s="186">
        <f>J201</f>
        <v>0</v>
      </c>
      <c r="K100" s="183"/>
      <c r="L100" s="187"/>
      <c r="S100" s="10"/>
      <c r="T100" s="10"/>
      <c r="U100" s="10"/>
      <c r="V100" s="10"/>
      <c r="W100" s="10"/>
      <c r="X100" s="10"/>
      <c r="Y100" s="10"/>
      <c r="Z100" s="10"/>
      <c r="AA100" s="10"/>
      <c r="AB100" s="10"/>
      <c r="AC100" s="10"/>
      <c r="AD100" s="10"/>
      <c r="AE100" s="10"/>
    </row>
    <row r="101" s="10" customFormat="1" ht="19.92" customHeight="1">
      <c r="A101" s="10"/>
      <c r="B101" s="182"/>
      <c r="C101" s="183"/>
      <c r="D101" s="184" t="s">
        <v>118</v>
      </c>
      <c r="E101" s="185"/>
      <c r="F101" s="185"/>
      <c r="G101" s="185"/>
      <c r="H101" s="185"/>
      <c r="I101" s="185"/>
      <c r="J101" s="186">
        <f>J225</f>
        <v>0</v>
      </c>
      <c r="K101" s="183"/>
      <c r="L101" s="187"/>
      <c r="S101" s="10"/>
      <c r="T101" s="10"/>
      <c r="U101" s="10"/>
      <c r="V101" s="10"/>
      <c r="W101" s="10"/>
      <c r="X101" s="10"/>
      <c r="Y101" s="10"/>
      <c r="Z101" s="10"/>
      <c r="AA101" s="10"/>
      <c r="AB101" s="10"/>
      <c r="AC101" s="10"/>
      <c r="AD101" s="10"/>
      <c r="AE101" s="10"/>
    </row>
    <row r="102" s="10" customFormat="1" ht="19.92" customHeight="1">
      <c r="A102" s="10"/>
      <c r="B102" s="182"/>
      <c r="C102" s="183"/>
      <c r="D102" s="184" t="s">
        <v>119</v>
      </c>
      <c r="E102" s="185"/>
      <c r="F102" s="185"/>
      <c r="G102" s="185"/>
      <c r="H102" s="185"/>
      <c r="I102" s="185"/>
      <c r="J102" s="186">
        <f>J240</f>
        <v>0</v>
      </c>
      <c r="K102" s="183"/>
      <c r="L102" s="187"/>
      <c r="S102" s="10"/>
      <c r="T102" s="10"/>
      <c r="U102" s="10"/>
      <c r="V102" s="10"/>
      <c r="W102" s="10"/>
      <c r="X102" s="10"/>
      <c r="Y102" s="10"/>
      <c r="Z102" s="10"/>
      <c r="AA102" s="10"/>
      <c r="AB102" s="10"/>
      <c r="AC102" s="10"/>
      <c r="AD102" s="10"/>
      <c r="AE102" s="10"/>
    </row>
    <row r="103" s="9" customFormat="1" ht="24.96" customHeight="1">
      <c r="A103" s="9"/>
      <c r="B103" s="176"/>
      <c r="C103" s="177"/>
      <c r="D103" s="178" t="s">
        <v>120</v>
      </c>
      <c r="E103" s="179"/>
      <c r="F103" s="179"/>
      <c r="G103" s="179"/>
      <c r="H103" s="179"/>
      <c r="I103" s="179"/>
      <c r="J103" s="180">
        <f>J242</f>
        <v>0</v>
      </c>
      <c r="K103" s="177"/>
      <c r="L103" s="181"/>
      <c r="S103" s="9"/>
      <c r="T103" s="9"/>
      <c r="U103" s="9"/>
      <c r="V103" s="9"/>
      <c r="W103" s="9"/>
      <c r="X103" s="9"/>
      <c r="Y103" s="9"/>
      <c r="Z103" s="9"/>
      <c r="AA103" s="9"/>
      <c r="AB103" s="9"/>
      <c r="AC103" s="9"/>
      <c r="AD103" s="9"/>
      <c r="AE103" s="9"/>
    </row>
    <row r="104" s="10" customFormat="1" ht="19.92" customHeight="1">
      <c r="A104" s="10"/>
      <c r="B104" s="182"/>
      <c r="C104" s="183"/>
      <c r="D104" s="184" t="s">
        <v>121</v>
      </c>
      <c r="E104" s="185"/>
      <c r="F104" s="185"/>
      <c r="G104" s="185"/>
      <c r="H104" s="185"/>
      <c r="I104" s="185"/>
      <c r="J104" s="186">
        <f>J243</f>
        <v>0</v>
      </c>
      <c r="K104" s="183"/>
      <c r="L104" s="187"/>
      <c r="S104" s="10"/>
      <c r="T104" s="10"/>
      <c r="U104" s="10"/>
      <c r="V104" s="10"/>
      <c r="W104" s="10"/>
      <c r="X104" s="10"/>
      <c r="Y104" s="10"/>
      <c r="Z104" s="10"/>
      <c r="AA104" s="10"/>
      <c r="AB104" s="10"/>
      <c r="AC104" s="10"/>
      <c r="AD104" s="10"/>
      <c r="AE104" s="10"/>
    </row>
    <row r="105" s="10" customFormat="1" ht="19.92" customHeight="1">
      <c r="A105" s="10"/>
      <c r="B105" s="182"/>
      <c r="C105" s="183"/>
      <c r="D105" s="184" t="s">
        <v>122</v>
      </c>
      <c r="E105" s="185"/>
      <c r="F105" s="185"/>
      <c r="G105" s="185"/>
      <c r="H105" s="185"/>
      <c r="I105" s="185"/>
      <c r="J105" s="186">
        <f>J257</f>
        <v>0</v>
      </c>
      <c r="K105" s="183"/>
      <c r="L105" s="187"/>
      <c r="S105" s="10"/>
      <c r="T105" s="10"/>
      <c r="U105" s="10"/>
      <c r="V105" s="10"/>
      <c r="W105" s="10"/>
      <c r="X105" s="10"/>
      <c r="Y105" s="10"/>
      <c r="Z105" s="10"/>
      <c r="AA105" s="10"/>
      <c r="AB105" s="10"/>
      <c r="AC105" s="10"/>
      <c r="AD105" s="10"/>
      <c r="AE105" s="10"/>
    </row>
    <row r="106" s="10" customFormat="1" ht="19.92" customHeight="1">
      <c r="A106" s="10"/>
      <c r="B106" s="182"/>
      <c r="C106" s="183"/>
      <c r="D106" s="184" t="s">
        <v>123</v>
      </c>
      <c r="E106" s="185"/>
      <c r="F106" s="185"/>
      <c r="G106" s="185"/>
      <c r="H106" s="185"/>
      <c r="I106" s="185"/>
      <c r="J106" s="186">
        <f>J266</f>
        <v>0</v>
      </c>
      <c r="K106" s="183"/>
      <c r="L106" s="187"/>
      <c r="S106" s="10"/>
      <c r="T106" s="10"/>
      <c r="U106" s="10"/>
      <c r="V106" s="10"/>
      <c r="W106" s="10"/>
      <c r="X106" s="10"/>
      <c r="Y106" s="10"/>
      <c r="Z106" s="10"/>
      <c r="AA106" s="10"/>
      <c r="AB106" s="10"/>
      <c r="AC106" s="10"/>
      <c r="AD106" s="10"/>
      <c r="AE106" s="10"/>
    </row>
    <row r="107" s="10" customFormat="1" ht="19.92" customHeight="1">
      <c r="A107" s="10"/>
      <c r="B107" s="182"/>
      <c r="C107" s="183"/>
      <c r="D107" s="184" t="s">
        <v>124</v>
      </c>
      <c r="E107" s="185"/>
      <c r="F107" s="185"/>
      <c r="G107" s="185"/>
      <c r="H107" s="185"/>
      <c r="I107" s="185"/>
      <c r="J107" s="186">
        <f>J278</f>
        <v>0</v>
      </c>
      <c r="K107" s="183"/>
      <c r="L107" s="187"/>
      <c r="S107" s="10"/>
      <c r="T107" s="10"/>
      <c r="U107" s="10"/>
      <c r="V107" s="10"/>
      <c r="W107" s="10"/>
      <c r="X107" s="10"/>
      <c r="Y107" s="10"/>
      <c r="Z107" s="10"/>
      <c r="AA107" s="10"/>
      <c r="AB107" s="10"/>
      <c r="AC107" s="10"/>
      <c r="AD107" s="10"/>
      <c r="AE107" s="10"/>
    </row>
    <row r="108" s="10" customFormat="1" ht="19.92" customHeight="1">
      <c r="A108" s="10"/>
      <c r="B108" s="182"/>
      <c r="C108" s="183"/>
      <c r="D108" s="184" t="s">
        <v>125</v>
      </c>
      <c r="E108" s="185"/>
      <c r="F108" s="185"/>
      <c r="G108" s="185"/>
      <c r="H108" s="185"/>
      <c r="I108" s="185"/>
      <c r="J108" s="186">
        <f>J308</f>
        <v>0</v>
      </c>
      <c r="K108" s="183"/>
      <c r="L108" s="187"/>
      <c r="S108" s="10"/>
      <c r="T108" s="10"/>
      <c r="U108" s="10"/>
      <c r="V108" s="10"/>
      <c r="W108" s="10"/>
      <c r="X108" s="10"/>
      <c r="Y108" s="10"/>
      <c r="Z108" s="10"/>
      <c r="AA108" s="10"/>
      <c r="AB108" s="10"/>
      <c r="AC108" s="10"/>
      <c r="AD108" s="10"/>
      <c r="AE108" s="10"/>
    </row>
    <row r="109" s="10" customFormat="1" ht="19.92" customHeight="1">
      <c r="A109" s="10"/>
      <c r="B109" s="182"/>
      <c r="C109" s="183"/>
      <c r="D109" s="184" t="s">
        <v>126</v>
      </c>
      <c r="E109" s="185"/>
      <c r="F109" s="185"/>
      <c r="G109" s="185"/>
      <c r="H109" s="185"/>
      <c r="I109" s="185"/>
      <c r="J109" s="186">
        <f>J322</f>
        <v>0</v>
      </c>
      <c r="K109" s="183"/>
      <c r="L109" s="187"/>
      <c r="S109" s="10"/>
      <c r="T109" s="10"/>
      <c r="U109" s="10"/>
      <c r="V109" s="10"/>
      <c r="W109" s="10"/>
      <c r="X109" s="10"/>
      <c r="Y109" s="10"/>
      <c r="Z109" s="10"/>
      <c r="AA109" s="10"/>
      <c r="AB109" s="10"/>
      <c r="AC109" s="10"/>
      <c r="AD109" s="10"/>
      <c r="AE109" s="10"/>
    </row>
    <row r="110" s="10" customFormat="1" ht="19.92" customHeight="1">
      <c r="A110" s="10"/>
      <c r="B110" s="182"/>
      <c r="C110" s="183"/>
      <c r="D110" s="184" t="s">
        <v>127</v>
      </c>
      <c r="E110" s="185"/>
      <c r="F110" s="185"/>
      <c r="G110" s="185"/>
      <c r="H110" s="185"/>
      <c r="I110" s="185"/>
      <c r="J110" s="186">
        <f>J329</f>
        <v>0</v>
      </c>
      <c r="K110" s="183"/>
      <c r="L110" s="187"/>
      <c r="S110" s="10"/>
      <c r="T110" s="10"/>
      <c r="U110" s="10"/>
      <c r="V110" s="10"/>
      <c r="W110" s="10"/>
      <c r="X110" s="10"/>
      <c r="Y110" s="10"/>
      <c r="Z110" s="10"/>
      <c r="AA110" s="10"/>
      <c r="AB110" s="10"/>
      <c r="AC110" s="10"/>
      <c r="AD110" s="10"/>
      <c r="AE110" s="10"/>
    </row>
    <row r="111" s="10" customFormat="1" ht="19.92" customHeight="1">
      <c r="A111" s="10"/>
      <c r="B111" s="182"/>
      <c r="C111" s="183"/>
      <c r="D111" s="184" t="s">
        <v>128</v>
      </c>
      <c r="E111" s="185"/>
      <c r="F111" s="185"/>
      <c r="G111" s="185"/>
      <c r="H111" s="185"/>
      <c r="I111" s="185"/>
      <c r="J111" s="186">
        <f>J347</f>
        <v>0</v>
      </c>
      <c r="K111" s="183"/>
      <c r="L111" s="187"/>
      <c r="S111" s="10"/>
      <c r="T111" s="10"/>
      <c r="U111" s="10"/>
      <c r="V111" s="10"/>
      <c r="W111" s="10"/>
      <c r="X111" s="10"/>
      <c r="Y111" s="10"/>
      <c r="Z111" s="10"/>
      <c r="AA111" s="10"/>
      <c r="AB111" s="10"/>
      <c r="AC111" s="10"/>
      <c r="AD111" s="10"/>
      <c r="AE111" s="10"/>
    </row>
    <row r="112" s="10" customFormat="1" ht="19.92" customHeight="1">
      <c r="A112" s="10"/>
      <c r="B112" s="182"/>
      <c r="C112" s="183"/>
      <c r="D112" s="184" t="s">
        <v>129</v>
      </c>
      <c r="E112" s="185"/>
      <c r="F112" s="185"/>
      <c r="G112" s="185"/>
      <c r="H112" s="185"/>
      <c r="I112" s="185"/>
      <c r="J112" s="186">
        <f>J355</f>
        <v>0</v>
      </c>
      <c r="K112" s="183"/>
      <c r="L112" s="187"/>
      <c r="S112" s="10"/>
      <c r="T112" s="10"/>
      <c r="U112" s="10"/>
      <c r="V112" s="10"/>
      <c r="W112" s="10"/>
      <c r="X112" s="10"/>
      <c r="Y112" s="10"/>
      <c r="Z112" s="10"/>
      <c r="AA112" s="10"/>
      <c r="AB112" s="10"/>
      <c r="AC112" s="10"/>
      <c r="AD112" s="10"/>
      <c r="AE112" s="10"/>
    </row>
    <row r="113" s="10" customFormat="1" ht="19.92" customHeight="1">
      <c r="A113" s="10"/>
      <c r="B113" s="182"/>
      <c r="C113" s="183"/>
      <c r="D113" s="184" t="s">
        <v>130</v>
      </c>
      <c r="E113" s="185"/>
      <c r="F113" s="185"/>
      <c r="G113" s="185"/>
      <c r="H113" s="185"/>
      <c r="I113" s="185"/>
      <c r="J113" s="186">
        <f>J359</f>
        <v>0</v>
      </c>
      <c r="K113" s="183"/>
      <c r="L113" s="187"/>
      <c r="S113" s="10"/>
      <c r="T113" s="10"/>
      <c r="U113" s="10"/>
      <c r="V113" s="10"/>
      <c r="W113" s="10"/>
      <c r="X113" s="10"/>
      <c r="Y113" s="10"/>
      <c r="Z113" s="10"/>
      <c r="AA113" s="10"/>
      <c r="AB113" s="10"/>
      <c r="AC113" s="10"/>
      <c r="AD113" s="10"/>
      <c r="AE113" s="10"/>
    </row>
    <row r="114" s="10" customFormat="1" ht="19.92" customHeight="1">
      <c r="A114" s="10"/>
      <c r="B114" s="182"/>
      <c r="C114" s="183"/>
      <c r="D114" s="184" t="s">
        <v>131</v>
      </c>
      <c r="E114" s="185"/>
      <c r="F114" s="185"/>
      <c r="G114" s="185"/>
      <c r="H114" s="185"/>
      <c r="I114" s="185"/>
      <c r="J114" s="186">
        <f>J362</f>
        <v>0</v>
      </c>
      <c r="K114" s="183"/>
      <c r="L114" s="187"/>
      <c r="S114" s="10"/>
      <c r="T114" s="10"/>
      <c r="U114" s="10"/>
      <c r="V114" s="10"/>
      <c r="W114" s="10"/>
      <c r="X114" s="10"/>
      <c r="Y114" s="10"/>
      <c r="Z114" s="10"/>
      <c r="AA114" s="10"/>
      <c r="AB114" s="10"/>
      <c r="AC114" s="10"/>
      <c r="AD114" s="10"/>
      <c r="AE114" s="10"/>
    </row>
    <row r="115" s="10" customFormat="1" ht="19.92" customHeight="1">
      <c r="A115" s="10"/>
      <c r="B115" s="182"/>
      <c r="C115" s="183"/>
      <c r="D115" s="184" t="s">
        <v>132</v>
      </c>
      <c r="E115" s="185"/>
      <c r="F115" s="185"/>
      <c r="G115" s="185"/>
      <c r="H115" s="185"/>
      <c r="I115" s="185"/>
      <c r="J115" s="186">
        <f>J405</f>
        <v>0</v>
      </c>
      <c r="K115" s="183"/>
      <c r="L115" s="187"/>
      <c r="S115" s="10"/>
      <c r="T115" s="10"/>
      <c r="U115" s="10"/>
      <c r="V115" s="10"/>
      <c r="W115" s="10"/>
      <c r="X115" s="10"/>
      <c r="Y115" s="10"/>
      <c r="Z115" s="10"/>
      <c r="AA115" s="10"/>
      <c r="AB115" s="10"/>
      <c r="AC115" s="10"/>
      <c r="AD115" s="10"/>
      <c r="AE115" s="10"/>
    </row>
    <row r="116" s="10" customFormat="1" ht="19.92" customHeight="1">
      <c r="A116" s="10"/>
      <c r="B116" s="182"/>
      <c r="C116" s="183"/>
      <c r="D116" s="184" t="s">
        <v>133</v>
      </c>
      <c r="E116" s="185"/>
      <c r="F116" s="185"/>
      <c r="G116" s="185"/>
      <c r="H116" s="185"/>
      <c r="I116" s="185"/>
      <c r="J116" s="186">
        <f>J428</f>
        <v>0</v>
      </c>
      <c r="K116" s="183"/>
      <c r="L116" s="187"/>
      <c r="S116" s="10"/>
      <c r="T116" s="10"/>
      <c r="U116" s="10"/>
      <c r="V116" s="10"/>
      <c r="W116" s="10"/>
      <c r="X116" s="10"/>
      <c r="Y116" s="10"/>
      <c r="Z116" s="10"/>
      <c r="AA116" s="10"/>
      <c r="AB116" s="10"/>
      <c r="AC116" s="10"/>
      <c r="AD116" s="10"/>
      <c r="AE116" s="10"/>
    </row>
    <row r="117" s="10" customFormat="1" ht="19.92" customHeight="1">
      <c r="A117" s="10"/>
      <c r="B117" s="182"/>
      <c r="C117" s="183"/>
      <c r="D117" s="184" t="s">
        <v>134</v>
      </c>
      <c r="E117" s="185"/>
      <c r="F117" s="185"/>
      <c r="G117" s="185"/>
      <c r="H117" s="185"/>
      <c r="I117" s="185"/>
      <c r="J117" s="186">
        <f>J432</f>
        <v>0</v>
      </c>
      <c r="K117" s="183"/>
      <c r="L117" s="187"/>
      <c r="S117" s="10"/>
      <c r="T117" s="10"/>
      <c r="U117" s="10"/>
      <c r="V117" s="10"/>
      <c r="W117" s="10"/>
      <c r="X117" s="10"/>
      <c r="Y117" s="10"/>
      <c r="Z117" s="10"/>
      <c r="AA117" s="10"/>
      <c r="AB117" s="10"/>
      <c r="AC117" s="10"/>
      <c r="AD117" s="10"/>
      <c r="AE117" s="10"/>
    </row>
    <row r="118" s="10" customFormat="1" ht="19.92" customHeight="1">
      <c r="A118" s="10"/>
      <c r="B118" s="182"/>
      <c r="C118" s="183"/>
      <c r="D118" s="184" t="s">
        <v>135</v>
      </c>
      <c r="E118" s="185"/>
      <c r="F118" s="185"/>
      <c r="G118" s="185"/>
      <c r="H118" s="185"/>
      <c r="I118" s="185"/>
      <c r="J118" s="186">
        <f>J475</f>
        <v>0</v>
      </c>
      <c r="K118" s="183"/>
      <c r="L118" s="187"/>
      <c r="S118" s="10"/>
      <c r="T118" s="10"/>
      <c r="U118" s="10"/>
      <c r="V118" s="10"/>
      <c r="W118" s="10"/>
      <c r="X118" s="10"/>
      <c r="Y118" s="10"/>
      <c r="Z118" s="10"/>
      <c r="AA118" s="10"/>
      <c r="AB118" s="10"/>
      <c r="AC118" s="10"/>
      <c r="AD118" s="10"/>
      <c r="AE118" s="10"/>
    </row>
    <row r="119" s="10" customFormat="1" ht="19.92" customHeight="1">
      <c r="A119" s="10"/>
      <c r="B119" s="182"/>
      <c r="C119" s="183"/>
      <c r="D119" s="184" t="s">
        <v>136</v>
      </c>
      <c r="E119" s="185"/>
      <c r="F119" s="185"/>
      <c r="G119" s="185"/>
      <c r="H119" s="185"/>
      <c r="I119" s="185"/>
      <c r="J119" s="186">
        <f>J500</f>
        <v>0</v>
      </c>
      <c r="K119" s="183"/>
      <c r="L119" s="187"/>
      <c r="S119" s="10"/>
      <c r="T119" s="10"/>
      <c r="U119" s="10"/>
      <c r="V119" s="10"/>
      <c r="W119" s="10"/>
      <c r="X119" s="10"/>
      <c r="Y119" s="10"/>
      <c r="Z119" s="10"/>
      <c r="AA119" s="10"/>
      <c r="AB119" s="10"/>
      <c r="AC119" s="10"/>
      <c r="AD119" s="10"/>
      <c r="AE119" s="10"/>
    </row>
    <row r="120" s="10" customFormat="1" ht="19.92" customHeight="1">
      <c r="A120" s="10"/>
      <c r="B120" s="182"/>
      <c r="C120" s="183"/>
      <c r="D120" s="184" t="s">
        <v>137</v>
      </c>
      <c r="E120" s="185"/>
      <c r="F120" s="185"/>
      <c r="G120" s="185"/>
      <c r="H120" s="185"/>
      <c r="I120" s="185"/>
      <c r="J120" s="186">
        <f>J512</f>
        <v>0</v>
      </c>
      <c r="K120" s="183"/>
      <c r="L120" s="187"/>
      <c r="S120" s="10"/>
      <c r="T120" s="10"/>
      <c r="U120" s="10"/>
      <c r="V120" s="10"/>
      <c r="W120" s="10"/>
      <c r="X120" s="10"/>
      <c r="Y120" s="10"/>
      <c r="Z120" s="10"/>
      <c r="AA120" s="10"/>
      <c r="AB120" s="10"/>
      <c r="AC120" s="10"/>
      <c r="AD120" s="10"/>
      <c r="AE120" s="10"/>
    </row>
    <row r="121" s="9" customFormat="1" ht="24.96" customHeight="1">
      <c r="A121" s="9"/>
      <c r="B121" s="176"/>
      <c r="C121" s="177"/>
      <c r="D121" s="178" t="s">
        <v>138</v>
      </c>
      <c r="E121" s="179"/>
      <c r="F121" s="179"/>
      <c r="G121" s="179"/>
      <c r="H121" s="179"/>
      <c r="I121" s="179"/>
      <c r="J121" s="180">
        <f>J548</f>
        <v>0</v>
      </c>
      <c r="K121" s="177"/>
      <c r="L121" s="181"/>
      <c r="S121" s="9"/>
      <c r="T121" s="9"/>
      <c r="U121" s="9"/>
      <c r="V121" s="9"/>
      <c r="W121" s="9"/>
      <c r="X121" s="9"/>
      <c r="Y121" s="9"/>
      <c r="Z121" s="9"/>
      <c r="AA121" s="9"/>
      <c r="AB121" s="9"/>
      <c r="AC121" s="9"/>
      <c r="AD121" s="9"/>
      <c r="AE121" s="9"/>
    </row>
    <row r="122" s="10" customFormat="1" ht="19.92" customHeight="1">
      <c r="A122" s="10"/>
      <c r="B122" s="182"/>
      <c r="C122" s="183"/>
      <c r="D122" s="184" t="s">
        <v>139</v>
      </c>
      <c r="E122" s="185"/>
      <c r="F122" s="185"/>
      <c r="G122" s="185"/>
      <c r="H122" s="185"/>
      <c r="I122" s="185"/>
      <c r="J122" s="186">
        <f>J549</f>
        <v>0</v>
      </c>
      <c r="K122" s="183"/>
      <c r="L122" s="187"/>
      <c r="S122" s="10"/>
      <c r="T122" s="10"/>
      <c r="U122" s="10"/>
      <c r="V122" s="10"/>
      <c r="W122" s="10"/>
      <c r="X122" s="10"/>
      <c r="Y122" s="10"/>
      <c r="Z122" s="10"/>
      <c r="AA122" s="10"/>
      <c r="AB122" s="10"/>
      <c r="AC122" s="10"/>
      <c r="AD122" s="10"/>
      <c r="AE122" s="10"/>
    </row>
    <row r="123" s="10" customFormat="1" ht="19.92" customHeight="1">
      <c r="A123" s="10"/>
      <c r="B123" s="182"/>
      <c r="C123" s="183"/>
      <c r="D123" s="184" t="s">
        <v>140</v>
      </c>
      <c r="E123" s="185"/>
      <c r="F123" s="185"/>
      <c r="G123" s="185"/>
      <c r="H123" s="185"/>
      <c r="I123" s="185"/>
      <c r="J123" s="186">
        <f>J552</f>
        <v>0</v>
      </c>
      <c r="K123" s="183"/>
      <c r="L123" s="187"/>
      <c r="S123" s="10"/>
      <c r="T123" s="10"/>
      <c r="U123" s="10"/>
      <c r="V123" s="10"/>
      <c r="W123" s="10"/>
      <c r="X123" s="10"/>
      <c r="Y123" s="10"/>
      <c r="Z123" s="10"/>
      <c r="AA123" s="10"/>
      <c r="AB123" s="10"/>
      <c r="AC123" s="10"/>
      <c r="AD123" s="10"/>
      <c r="AE123" s="10"/>
    </row>
    <row r="124" s="2" customFormat="1" ht="21.84"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2" customFormat="1" ht="6.96" customHeight="1">
      <c r="A125" s="38"/>
      <c r="B125" s="66"/>
      <c r="C125" s="67"/>
      <c r="D125" s="67"/>
      <c r="E125" s="67"/>
      <c r="F125" s="67"/>
      <c r="G125" s="67"/>
      <c r="H125" s="67"/>
      <c r="I125" s="67"/>
      <c r="J125" s="67"/>
      <c r="K125" s="67"/>
      <c r="L125" s="63"/>
      <c r="S125" s="38"/>
      <c r="T125" s="38"/>
      <c r="U125" s="38"/>
      <c r="V125" s="38"/>
      <c r="W125" s="38"/>
      <c r="X125" s="38"/>
      <c r="Y125" s="38"/>
      <c r="Z125" s="38"/>
      <c r="AA125" s="38"/>
      <c r="AB125" s="38"/>
      <c r="AC125" s="38"/>
      <c r="AD125" s="38"/>
      <c r="AE125" s="38"/>
    </row>
    <row r="129" s="2" customFormat="1" ht="6.96" customHeight="1">
      <c r="A129" s="38"/>
      <c r="B129" s="68"/>
      <c r="C129" s="69"/>
      <c r="D129" s="69"/>
      <c r="E129" s="69"/>
      <c r="F129" s="69"/>
      <c r="G129" s="69"/>
      <c r="H129" s="69"/>
      <c r="I129" s="69"/>
      <c r="J129" s="69"/>
      <c r="K129" s="69"/>
      <c r="L129" s="63"/>
      <c r="S129" s="38"/>
      <c r="T129" s="38"/>
      <c r="U129" s="38"/>
      <c r="V129" s="38"/>
      <c r="W129" s="38"/>
      <c r="X129" s="38"/>
      <c r="Y129" s="38"/>
      <c r="Z129" s="38"/>
      <c r="AA129" s="38"/>
      <c r="AB129" s="38"/>
      <c r="AC129" s="38"/>
      <c r="AD129" s="38"/>
      <c r="AE129" s="38"/>
    </row>
    <row r="130" s="2" customFormat="1" ht="24.96" customHeight="1">
      <c r="A130" s="38"/>
      <c r="B130" s="39"/>
      <c r="C130" s="23" t="s">
        <v>141</v>
      </c>
      <c r="D130" s="40"/>
      <c r="E130" s="40"/>
      <c r="F130" s="40"/>
      <c r="G130" s="40"/>
      <c r="H130" s="40"/>
      <c r="I130" s="40"/>
      <c r="J130" s="40"/>
      <c r="K130" s="40"/>
      <c r="L130" s="63"/>
      <c r="S130" s="38"/>
      <c r="T130" s="38"/>
      <c r="U130" s="38"/>
      <c r="V130" s="38"/>
      <c r="W130" s="38"/>
      <c r="X130" s="38"/>
      <c r="Y130" s="38"/>
      <c r="Z130" s="38"/>
      <c r="AA130" s="38"/>
      <c r="AB130" s="38"/>
      <c r="AC130" s="38"/>
      <c r="AD130" s="38"/>
      <c r="AE130" s="38"/>
    </row>
    <row r="131" s="2" customFormat="1" ht="6.96" customHeight="1">
      <c r="A131" s="38"/>
      <c r="B131" s="39"/>
      <c r="C131" s="40"/>
      <c r="D131" s="40"/>
      <c r="E131" s="40"/>
      <c r="F131" s="40"/>
      <c r="G131" s="40"/>
      <c r="H131" s="40"/>
      <c r="I131" s="40"/>
      <c r="J131" s="40"/>
      <c r="K131" s="40"/>
      <c r="L131" s="63"/>
      <c r="S131" s="38"/>
      <c r="T131" s="38"/>
      <c r="U131" s="38"/>
      <c r="V131" s="38"/>
      <c r="W131" s="38"/>
      <c r="X131" s="38"/>
      <c r="Y131" s="38"/>
      <c r="Z131" s="38"/>
      <c r="AA131" s="38"/>
      <c r="AB131" s="38"/>
      <c r="AC131" s="38"/>
      <c r="AD131" s="38"/>
      <c r="AE131" s="38"/>
    </row>
    <row r="132" s="2" customFormat="1" ht="12" customHeight="1">
      <c r="A132" s="38"/>
      <c r="B132" s="39"/>
      <c r="C132" s="32" t="s">
        <v>16</v>
      </c>
      <c r="D132" s="40"/>
      <c r="E132" s="40"/>
      <c r="F132" s="40"/>
      <c r="G132" s="40"/>
      <c r="H132" s="40"/>
      <c r="I132" s="40"/>
      <c r="J132" s="40"/>
      <c r="K132" s="40"/>
      <c r="L132" s="63"/>
      <c r="S132" s="38"/>
      <c r="T132" s="38"/>
      <c r="U132" s="38"/>
      <c r="V132" s="38"/>
      <c r="W132" s="38"/>
      <c r="X132" s="38"/>
      <c r="Y132" s="38"/>
      <c r="Z132" s="38"/>
      <c r="AA132" s="38"/>
      <c r="AB132" s="38"/>
      <c r="AC132" s="38"/>
      <c r="AD132" s="38"/>
      <c r="AE132" s="38"/>
    </row>
    <row r="133" s="2" customFormat="1" ht="16.5" customHeight="1">
      <c r="A133" s="38"/>
      <c r="B133" s="39"/>
      <c r="C133" s="40"/>
      <c r="D133" s="40"/>
      <c r="E133" s="171" t="str">
        <f>E7</f>
        <v>11_250101</v>
      </c>
      <c r="F133" s="32"/>
      <c r="G133" s="32"/>
      <c r="H133" s="32"/>
      <c r="I133" s="40"/>
      <c r="J133" s="40"/>
      <c r="K133" s="40"/>
      <c r="L133" s="63"/>
      <c r="S133" s="38"/>
      <c r="T133" s="38"/>
      <c r="U133" s="38"/>
      <c r="V133" s="38"/>
      <c r="W133" s="38"/>
      <c r="X133" s="38"/>
      <c r="Y133" s="38"/>
      <c r="Z133" s="38"/>
      <c r="AA133" s="38"/>
      <c r="AB133" s="38"/>
      <c r="AC133" s="38"/>
      <c r="AD133" s="38"/>
      <c r="AE133" s="38"/>
    </row>
    <row r="134" s="2" customFormat="1" ht="12" customHeight="1">
      <c r="A134" s="38"/>
      <c r="B134" s="39"/>
      <c r="C134" s="32" t="s">
        <v>106</v>
      </c>
      <c r="D134" s="40"/>
      <c r="E134" s="40"/>
      <c r="F134" s="40"/>
      <c r="G134" s="40"/>
      <c r="H134" s="40"/>
      <c r="I134" s="40"/>
      <c r="J134" s="40"/>
      <c r="K134" s="40"/>
      <c r="L134" s="63"/>
      <c r="S134" s="38"/>
      <c r="T134" s="38"/>
      <c r="U134" s="38"/>
      <c r="V134" s="38"/>
      <c r="W134" s="38"/>
      <c r="X134" s="38"/>
      <c r="Y134" s="38"/>
      <c r="Z134" s="38"/>
      <c r="AA134" s="38"/>
      <c r="AB134" s="38"/>
      <c r="AC134" s="38"/>
      <c r="AD134" s="38"/>
      <c r="AE134" s="38"/>
    </row>
    <row r="135" s="2" customFormat="1" ht="16.5" customHeight="1">
      <c r="A135" s="38"/>
      <c r="B135" s="39"/>
      <c r="C135" s="40"/>
      <c r="D135" s="40"/>
      <c r="E135" s="76" t="str">
        <f>E9</f>
        <v>Krušnohorská 1103/1 - Udržovací práce bytu č. 1</v>
      </c>
      <c r="F135" s="40"/>
      <c r="G135" s="40"/>
      <c r="H135" s="40"/>
      <c r="I135" s="40"/>
      <c r="J135" s="40"/>
      <c r="K135" s="40"/>
      <c r="L135" s="63"/>
      <c r="S135" s="38"/>
      <c r="T135" s="38"/>
      <c r="U135" s="38"/>
      <c r="V135" s="38"/>
      <c r="W135" s="38"/>
      <c r="X135" s="38"/>
      <c r="Y135" s="38"/>
      <c r="Z135" s="38"/>
      <c r="AA135" s="38"/>
      <c r="AB135" s="38"/>
      <c r="AC135" s="38"/>
      <c r="AD135" s="38"/>
      <c r="AE135" s="38"/>
    </row>
    <row r="136" s="2" customFormat="1" ht="6.96" customHeight="1">
      <c r="A136" s="38"/>
      <c r="B136" s="39"/>
      <c r="C136" s="40"/>
      <c r="D136" s="40"/>
      <c r="E136" s="40"/>
      <c r="F136" s="40"/>
      <c r="G136" s="40"/>
      <c r="H136" s="40"/>
      <c r="I136" s="40"/>
      <c r="J136" s="40"/>
      <c r="K136" s="40"/>
      <c r="L136" s="63"/>
      <c r="S136" s="38"/>
      <c r="T136" s="38"/>
      <c r="U136" s="38"/>
      <c r="V136" s="38"/>
      <c r="W136" s="38"/>
      <c r="X136" s="38"/>
      <c r="Y136" s="38"/>
      <c r="Z136" s="38"/>
      <c r="AA136" s="38"/>
      <c r="AB136" s="38"/>
      <c r="AC136" s="38"/>
      <c r="AD136" s="38"/>
      <c r="AE136" s="38"/>
    </row>
    <row r="137" s="2" customFormat="1" ht="12" customHeight="1">
      <c r="A137" s="38"/>
      <c r="B137" s="39"/>
      <c r="C137" s="32" t="s">
        <v>20</v>
      </c>
      <c r="D137" s="40"/>
      <c r="E137" s="40"/>
      <c r="F137" s="27" t="str">
        <f>F12</f>
        <v>Krušnohorská 1103, Ostrov</v>
      </c>
      <c r="G137" s="40"/>
      <c r="H137" s="40"/>
      <c r="I137" s="32" t="s">
        <v>22</v>
      </c>
      <c r="J137" s="79" t="str">
        <f>IF(J12="","",J12)</f>
        <v>7. 1. 2025</v>
      </c>
      <c r="K137" s="40"/>
      <c r="L137" s="63"/>
      <c r="S137" s="38"/>
      <c r="T137" s="38"/>
      <c r="U137" s="38"/>
      <c r="V137" s="38"/>
      <c r="W137" s="38"/>
      <c r="X137" s="38"/>
      <c r="Y137" s="38"/>
      <c r="Z137" s="38"/>
      <c r="AA137" s="38"/>
      <c r="AB137" s="38"/>
      <c r="AC137" s="38"/>
      <c r="AD137" s="38"/>
      <c r="AE137" s="38"/>
    </row>
    <row r="138" s="2" customFormat="1" ht="6.96" customHeight="1">
      <c r="A138" s="38"/>
      <c r="B138" s="39"/>
      <c r="C138" s="40"/>
      <c r="D138" s="40"/>
      <c r="E138" s="40"/>
      <c r="F138" s="40"/>
      <c r="G138" s="40"/>
      <c r="H138" s="40"/>
      <c r="I138" s="40"/>
      <c r="J138" s="40"/>
      <c r="K138" s="40"/>
      <c r="L138" s="63"/>
      <c r="S138" s="38"/>
      <c r="T138" s="38"/>
      <c r="U138" s="38"/>
      <c r="V138" s="38"/>
      <c r="W138" s="38"/>
      <c r="X138" s="38"/>
      <c r="Y138" s="38"/>
      <c r="Z138" s="38"/>
      <c r="AA138" s="38"/>
      <c r="AB138" s="38"/>
      <c r="AC138" s="38"/>
      <c r="AD138" s="38"/>
      <c r="AE138" s="38"/>
    </row>
    <row r="139" s="2" customFormat="1" ht="15.15" customHeight="1">
      <c r="A139" s="38"/>
      <c r="B139" s="39"/>
      <c r="C139" s="32" t="s">
        <v>24</v>
      </c>
      <c r="D139" s="40"/>
      <c r="E139" s="40"/>
      <c r="F139" s="27" t="str">
        <f>E15</f>
        <v>Městský úřad Ostrov</v>
      </c>
      <c r="G139" s="40"/>
      <c r="H139" s="40"/>
      <c r="I139" s="32" t="s">
        <v>32</v>
      </c>
      <c r="J139" s="36" t="str">
        <f>E21</f>
        <v xml:space="preserve"> </v>
      </c>
      <c r="K139" s="40"/>
      <c r="L139" s="63"/>
      <c r="S139" s="38"/>
      <c r="T139" s="38"/>
      <c r="U139" s="38"/>
      <c r="V139" s="38"/>
      <c r="W139" s="38"/>
      <c r="X139" s="38"/>
      <c r="Y139" s="38"/>
      <c r="Z139" s="38"/>
      <c r="AA139" s="38"/>
      <c r="AB139" s="38"/>
      <c r="AC139" s="38"/>
      <c r="AD139" s="38"/>
      <c r="AE139" s="38"/>
    </row>
    <row r="140" s="2" customFormat="1" ht="15.15" customHeight="1">
      <c r="A140" s="38"/>
      <c r="B140" s="39"/>
      <c r="C140" s="32" t="s">
        <v>30</v>
      </c>
      <c r="D140" s="40"/>
      <c r="E140" s="40"/>
      <c r="F140" s="27" t="str">
        <f>IF(E18="","",E18)</f>
        <v>Vyplň údaj</v>
      </c>
      <c r="G140" s="40"/>
      <c r="H140" s="40"/>
      <c r="I140" s="32" t="s">
        <v>35</v>
      </c>
      <c r="J140" s="36" t="str">
        <f>E24</f>
        <v xml:space="preserve"> </v>
      </c>
      <c r="K140" s="40"/>
      <c r="L140" s="63"/>
      <c r="S140" s="38"/>
      <c r="T140" s="38"/>
      <c r="U140" s="38"/>
      <c r="V140" s="38"/>
      <c r="W140" s="38"/>
      <c r="X140" s="38"/>
      <c r="Y140" s="38"/>
      <c r="Z140" s="38"/>
      <c r="AA140" s="38"/>
      <c r="AB140" s="38"/>
      <c r="AC140" s="38"/>
      <c r="AD140" s="38"/>
      <c r="AE140" s="38"/>
    </row>
    <row r="141" s="2" customFormat="1" ht="10.32" customHeight="1">
      <c r="A141" s="38"/>
      <c r="B141" s="39"/>
      <c r="C141" s="40"/>
      <c r="D141" s="40"/>
      <c r="E141" s="40"/>
      <c r="F141" s="40"/>
      <c r="G141" s="40"/>
      <c r="H141" s="40"/>
      <c r="I141" s="40"/>
      <c r="J141" s="40"/>
      <c r="K141" s="40"/>
      <c r="L141" s="63"/>
      <c r="S141" s="38"/>
      <c r="T141" s="38"/>
      <c r="U141" s="38"/>
      <c r="V141" s="38"/>
      <c r="W141" s="38"/>
      <c r="X141" s="38"/>
      <c r="Y141" s="38"/>
      <c r="Z141" s="38"/>
      <c r="AA141" s="38"/>
      <c r="AB141" s="38"/>
      <c r="AC141" s="38"/>
      <c r="AD141" s="38"/>
      <c r="AE141" s="38"/>
    </row>
    <row r="142" s="11" customFormat="1" ht="29.28" customHeight="1">
      <c r="A142" s="188"/>
      <c r="B142" s="189"/>
      <c r="C142" s="190" t="s">
        <v>142</v>
      </c>
      <c r="D142" s="191" t="s">
        <v>63</v>
      </c>
      <c r="E142" s="191" t="s">
        <v>59</v>
      </c>
      <c r="F142" s="191" t="s">
        <v>60</v>
      </c>
      <c r="G142" s="191" t="s">
        <v>143</v>
      </c>
      <c r="H142" s="191" t="s">
        <v>144</v>
      </c>
      <c r="I142" s="191" t="s">
        <v>145</v>
      </c>
      <c r="J142" s="192" t="s">
        <v>111</v>
      </c>
      <c r="K142" s="193" t="s">
        <v>146</v>
      </c>
      <c r="L142" s="194"/>
      <c r="M142" s="100" t="s">
        <v>1</v>
      </c>
      <c r="N142" s="101" t="s">
        <v>42</v>
      </c>
      <c r="O142" s="101" t="s">
        <v>147</v>
      </c>
      <c r="P142" s="101" t="s">
        <v>148</v>
      </c>
      <c r="Q142" s="101" t="s">
        <v>149</v>
      </c>
      <c r="R142" s="101" t="s">
        <v>150</v>
      </c>
      <c r="S142" s="101" t="s">
        <v>151</v>
      </c>
      <c r="T142" s="102" t="s">
        <v>152</v>
      </c>
      <c r="U142" s="188"/>
      <c r="V142" s="188"/>
      <c r="W142" s="188"/>
      <c r="X142" s="188"/>
      <c r="Y142" s="188"/>
      <c r="Z142" s="188"/>
      <c r="AA142" s="188"/>
      <c r="AB142" s="188"/>
      <c r="AC142" s="188"/>
      <c r="AD142" s="188"/>
      <c r="AE142" s="188"/>
    </row>
    <row r="143" s="2" customFormat="1" ht="22.8" customHeight="1">
      <c r="A143" s="38"/>
      <c r="B143" s="39"/>
      <c r="C143" s="107" t="s">
        <v>153</v>
      </c>
      <c r="D143" s="40"/>
      <c r="E143" s="40"/>
      <c r="F143" s="40"/>
      <c r="G143" s="40"/>
      <c r="H143" s="40"/>
      <c r="I143" s="40"/>
      <c r="J143" s="195">
        <f>BK143</f>
        <v>0</v>
      </c>
      <c r="K143" s="40"/>
      <c r="L143" s="44"/>
      <c r="M143" s="103"/>
      <c r="N143" s="196"/>
      <c r="O143" s="104"/>
      <c r="P143" s="197">
        <f>P144+P242+P548</f>
        <v>0</v>
      </c>
      <c r="Q143" s="104"/>
      <c r="R143" s="197">
        <f>R144+R242+R548</f>
        <v>13.036018110000001</v>
      </c>
      <c r="S143" s="104"/>
      <c r="T143" s="198">
        <f>T144+T242+T548</f>
        <v>18.892929899999999</v>
      </c>
      <c r="U143" s="38"/>
      <c r="V143" s="38"/>
      <c r="W143" s="38"/>
      <c r="X143" s="38"/>
      <c r="Y143" s="38"/>
      <c r="Z143" s="38"/>
      <c r="AA143" s="38"/>
      <c r="AB143" s="38"/>
      <c r="AC143" s="38"/>
      <c r="AD143" s="38"/>
      <c r="AE143" s="38"/>
      <c r="AT143" s="17" t="s">
        <v>77</v>
      </c>
      <c r="AU143" s="17" t="s">
        <v>113</v>
      </c>
      <c r="BK143" s="199">
        <f>BK144+BK242+BK548</f>
        <v>0</v>
      </c>
    </row>
    <row r="144" s="12" customFormat="1" ht="25.92" customHeight="1">
      <c r="A144" s="12"/>
      <c r="B144" s="200"/>
      <c r="C144" s="201"/>
      <c r="D144" s="202" t="s">
        <v>77</v>
      </c>
      <c r="E144" s="203" t="s">
        <v>154</v>
      </c>
      <c r="F144" s="203" t="s">
        <v>155</v>
      </c>
      <c r="G144" s="201"/>
      <c r="H144" s="201"/>
      <c r="I144" s="204"/>
      <c r="J144" s="205">
        <f>BK144</f>
        <v>0</v>
      </c>
      <c r="K144" s="201"/>
      <c r="L144" s="206"/>
      <c r="M144" s="207"/>
      <c r="N144" s="208"/>
      <c r="O144" s="208"/>
      <c r="P144" s="209">
        <f>P145+P156+P201+P225+P240</f>
        <v>0</v>
      </c>
      <c r="Q144" s="208"/>
      <c r="R144" s="209">
        <f>R145+R156+R201+R225+R240</f>
        <v>11.072434400000001</v>
      </c>
      <c r="S144" s="208"/>
      <c r="T144" s="210">
        <f>T145+T156+T201+T225+T240</f>
        <v>4.9728639999999995</v>
      </c>
      <c r="U144" s="12"/>
      <c r="V144" s="12"/>
      <c r="W144" s="12"/>
      <c r="X144" s="12"/>
      <c r="Y144" s="12"/>
      <c r="Z144" s="12"/>
      <c r="AA144" s="12"/>
      <c r="AB144" s="12"/>
      <c r="AC144" s="12"/>
      <c r="AD144" s="12"/>
      <c r="AE144" s="12"/>
      <c r="AR144" s="211" t="s">
        <v>86</v>
      </c>
      <c r="AT144" s="212" t="s">
        <v>77</v>
      </c>
      <c r="AU144" s="212" t="s">
        <v>78</v>
      </c>
      <c r="AY144" s="211" t="s">
        <v>156</v>
      </c>
      <c r="BK144" s="213">
        <f>BK145+BK156+BK201+BK225+BK240</f>
        <v>0</v>
      </c>
    </row>
    <row r="145" s="12" customFormat="1" ht="22.8" customHeight="1">
      <c r="A145" s="12"/>
      <c r="B145" s="200"/>
      <c r="C145" s="201"/>
      <c r="D145" s="202" t="s">
        <v>77</v>
      </c>
      <c r="E145" s="214" t="s">
        <v>92</v>
      </c>
      <c r="F145" s="214" t="s">
        <v>157</v>
      </c>
      <c r="G145" s="201"/>
      <c r="H145" s="201"/>
      <c r="I145" s="204"/>
      <c r="J145" s="215">
        <f>BK145</f>
        <v>0</v>
      </c>
      <c r="K145" s="201"/>
      <c r="L145" s="206"/>
      <c r="M145" s="207"/>
      <c r="N145" s="208"/>
      <c r="O145" s="208"/>
      <c r="P145" s="209">
        <f>SUM(P146:P155)</f>
        <v>0</v>
      </c>
      <c r="Q145" s="208"/>
      <c r="R145" s="209">
        <f>SUM(R146:R155)</f>
        <v>0.84761039999999999</v>
      </c>
      <c r="S145" s="208"/>
      <c r="T145" s="210">
        <f>SUM(T146:T155)</f>
        <v>0</v>
      </c>
      <c r="U145" s="12"/>
      <c r="V145" s="12"/>
      <c r="W145" s="12"/>
      <c r="X145" s="12"/>
      <c r="Y145" s="12"/>
      <c r="Z145" s="12"/>
      <c r="AA145" s="12"/>
      <c r="AB145" s="12"/>
      <c r="AC145" s="12"/>
      <c r="AD145" s="12"/>
      <c r="AE145" s="12"/>
      <c r="AR145" s="211" t="s">
        <v>86</v>
      </c>
      <c r="AT145" s="212" t="s">
        <v>77</v>
      </c>
      <c r="AU145" s="212" t="s">
        <v>86</v>
      </c>
      <c r="AY145" s="211" t="s">
        <v>156</v>
      </c>
      <c r="BK145" s="213">
        <f>SUM(BK146:BK155)</f>
        <v>0</v>
      </c>
    </row>
    <row r="146" s="2" customFormat="1" ht="24.15" customHeight="1">
      <c r="A146" s="38"/>
      <c r="B146" s="39"/>
      <c r="C146" s="216" t="s">
        <v>86</v>
      </c>
      <c r="D146" s="216" t="s">
        <v>158</v>
      </c>
      <c r="E146" s="217" t="s">
        <v>159</v>
      </c>
      <c r="F146" s="218" t="s">
        <v>160</v>
      </c>
      <c r="G146" s="219" t="s">
        <v>90</v>
      </c>
      <c r="H146" s="220">
        <v>3.6000000000000001</v>
      </c>
      <c r="I146" s="221"/>
      <c r="J146" s="222">
        <f>ROUND(I146*H146,2)</f>
        <v>0</v>
      </c>
      <c r="K146" s="223"/>
      <c r="L146" s="44"/>
      <c r="M146" s="224" t="s">
        <v>1</v>
      </c>
      <c r="N146" s="225" t="s">
        <v>44</v>
      </c>
      <c r="O146" s="91"/>
      <c r="P146" s="226">
        <f>O146*H146</f>
        <v>0</v>
      </c>
      <c r="Q146" s="226">
        <v>0.061969999999999997</v>
      </c>
      <c r="R146" s="226">
        <f>Q146*H146</f>
        <v>0.22309199999999999</v>
      </c>
      <c r="S146" s="226">
        <v>0</v>
      </c>
      <c r="T146" s="227">
        <f>S146*H146</f>
        <v>0</v>
      </c>
      <c r="U146" s="38"/>
      <c r="V146" s="38"/>
      <c r="W146" s="38"/>
      <c r="X146" s="38"/>
      <c r="Y146" s="38"/>
      <c r="Z146" s="38"/>
      <c r="AA146" s="38"/>
      <c r="AB146" s="38"/>
      <c r="AC146" s="38"/>
      <c r="AD146" s="38"/>
      <c r="AE146" s="38"/>
      <c r="AR146" s="228" t="s">
        <v>161</v>
      </c>
      <c r="AT146" s="228" t="s">
        <v>158</v>
      </c>
      <c r="AU146" s="228" t="s">
        <v>162</v>
      </c>
      <c r="AY146" s="17" t="s">
        <v>156</v>
      </c>
      <c r="BE146" s="229">
        <f>IF(N146="základní",J146,0)</f>
        <v>0</v>
      </c>
      <c r="BF146" s="229">
        <f>IF(N146="snížená",J146,0)</f>
        <v>0</v>
      </c>
      <c r="BG146" s="229">
        <f>IF(N146="zákl. přenesená",J146,0)</f>
        <v>0</v>
      </c>
      <c r="BH146" s="229">
        <f>IF(N146="sníž. přenesená",J146,0)</f>
        <v>0</v>
      </c>
      <c r="BI146" s="229">
        <f>IF(N146="nulová",J146,0)</f>
        <v>0</v>
      </c>
      <c r="BJ146" s="17" t="s">
        <v>162</v>
      </c>
      <c r="BK146" s="229">
        <f>ROUND(I146*H146,2)</f>
        <v>0</v>
      </c>
      <c r="BL146" s="17" t="s">
        <v>161</v>
      </c>
      <c r="BM146" s="228" t="s">
        <v>163</v>
      </c>
    </row>
    <row r="147" s="13" customFormat="1">
      <c r="A147" s="13"/>
      <c r="B147" s="230"/>
      <c r="C147" s="231"/>
      <c r="D147" s="232" t="s">
        <v>164</v>
      </c>
      <c r="E147" s="233" t="s">
        <v>1</v>
      </c>
      <c r="F147" s="234" t="s">
        <v>165</v>
      </c>
      <c r="G147" s="231"/>
      <c r="H147" s="235">
        <v>1.8</v>
      </c>
      <c r="I147" s="236"/>
      <c r="J147" s="231"/>
      <c r="K147" s="231"/>
      <c r="L147" s="237"/>
      <c r="M147" s="238"/>
      <c r="N147" s="239"/>
      <c r="O147" s="239"/>
      <c r="P147" s="239"/>
      <c r="Q147" s="239"/>
      <c r="R147" s="239"/>
      <c r="S147" s="239"/>
      <c r="T147" s="240"/>
      <c r="U147" s="13"/>
      <c r="V147" s="13"/>
      <c r="W147" s="13"/>
      <c r="X147" s="13"/>
      <c r="Y147" s="13"/>
      <c r="Z147" s="13"/>
      <c r="AA147" s="13"/>
      <c r="AB147" s="13"/>
      <c r="AC147" s="13"/>
      <c r="AD147" s="13"/>
      <c r="AE147" s="13"/>
      <c r="AT147" s="241" t="s">
        <v>164</v>
      </c>
      <c r="AU147" s="241" t="s">
        <v>162</v>
      </c>
      <c r="AV147" s="13" t="s">
        <v>162</v>
      </c>
      <c r="AW147" s="13" t="s">
        <v>34</v>
      </c>
      <c r="AX147" s="13" t="s">
        <v>78</v>
      </c>
      <c r="AY147" s="241" t="s">
        <v>156</v>
      </c>
    </row>
    <row r="148" s="13" customFormat="1">
      <c r="A148" s="13"/>
      <c r="B148" s="230"/>
      <c r="C148" s="231"/>
      <c r="D148" s="232" t="s">
        <v>164</v>
      </c>
      <c r="E148" s="233" t="s">
        <v>1</v>
      </c>
      <c r="F148" s="234" t="s">
        <v>166</v>
      </c>
      <c r="G148" s="231"/>
      <c r="H148" s="235">
        <v>1.8</v>
      </c>
      <c r="I148" s="236"/>
      <c r="J148" s="231"/>
      <c r="K148" s="231"/>
      <c r="L148" s="237"/>
      <c r="M148" s="238"/>
      <c r="N148" s="239"/>
      <c r="O148" s="239"/>
      <c r="P148" s="239"/>
      <c r="Q148" s="239"/>
      <c r="R148" s="239"/>
      <c r="S148" s="239"/>
      <c r="T148" s="240"/>
      <c r="U148" s="13"/>
      <c r="V148" s="13"/>
      <c r="W148" s="13"/>
      <c r="X148" s="13"/>
      <c r="Y148" s="13"/>
      <c r="Z148" s="13"/>
      <c r="AA148" s="13"/>
      <c r="AB148" s="13"/>
      <c r="AC148" s="13"/>
      <c r="AD148" s="13"/>
      <c r="AE148" s="13"/>
      <c r="AT148" s="241" t="s">
        <v>164</v>
      </c>
      <c r="AU148" s="241" t="s">
        <v>162</v>
      </c>
      <c r="AV148" s="13" t="s">
        <v>162</v>
      </c>
      <c r="AW148" s="13" t="s">
        <v>34</v>
      </c>
      <c r="AX148" s="13" t="s">
        <v>78</v>
      </c>
      <c r="AY148" s="241" t="s">
        <v>156</v>
      </c>
    </row>
    <row r="149" s="14" customFormat="1">
      <c r="A149" s="14"/>
      <c r="B149" s="242"/>
      <c r="C149" s="243"/>
      <c r="D149" s="232" t="s">
        <v>164</v>
      </c>
      <c r="E149" s="244" t="s">
        <v>1</v>
      </c>
      <c r="F149" s="245" t="s">
        <v>167</v>
      </c>
      <c r="G149" s="243"/>
      <c r="H149" s="246">
        <v>3.6000000000000001</v>
      </c>
      <c r="I149" s="247"/>
      <c r="J149" s="243"/>
      <c r="K149" s="243"/>
      <c r="L149" s="248"/>
      <c r="M149" s="249"/>
      <c r="N149" s="250"/>
      <c r="O149" s="250"/>
      <c r="P149" s="250"/>
      <c r="Q149" s="250"/>
      <c r="R149" s="250"/>
      <c r="S149" s="250"/>
      <c r="T149" s="251"/>
      <c r="U149" s="14"/>
      <c r="V149" s="14"/>
      <c r="W149" s="14"/>
      <c r="X149" s="14"/>
      <c r="Y149" s="14"/>
      <c r="Z149" s="14"/>
      <c r="AA149" s="14"/>
      <c r="AB149" s="14"/>
      <c r="AC149" s="14"/>
      <c r="AD149" s="14"/>
      <c r="AE149" s="14"/>
      <c r="AT149" s="252" t="s">
        <v>164</v>
      </c>
      <c r="AU149" s="252" t="s">
        <v>162</v>
      </c>
      <c r="AV149" s="14" t="s">
        <v>161</v>
      </c>
      <c r="AW149" s="14" t="s">
        <v>34</v>
      </c>
      <c r="AX149" s="14" t="s">
        <v>86</v>
      </c>
      <c r="AY149" s="252" t="s">
        <v>156</v>
      </c>
    </row>
    <row r="150" s="2" customFormat="1" ht="24.15" customHeight="1">
      <c r="A150" s="38"/>
      <c r="B150" s="39"/>
      <c r="C150" s="216" t="s">
        <v>162</v>
      </c>
      <c r="D150" s="216" t="s">
        <v>158</v>
      </c>
      <c r="E150" s="217" t="s">
        <v>168</v>
      </c>
      <c r="F150" s="218" t="s">
        <v>169</v>
      </c>
      <c r="G150" s="219" t="s">
        <v>90</v>
      </c>
      <c r="H150" s="220">
        <v>0.71999999999999997</v>
      </c>
      <c r="I150" s="221"/>
      <c r="J150" s="222">
        <f>ROUND(I150*H150,2)</f>
        <v>0</v>
      </c>
      <c r="K150" s="223"/>
      <c r="L150" s="44"/>
      <c r="M150" s="224" t="s">
        <v>1</v>
      </c>
      <c r="N150" s="225" t="s">
        <v>44</v>
      </c>
      <c r="O150" s="91"/>
      <c r="P150" s="226">
        <f>O150*H150</f>
        <v>0</v>
      </c>
      <c r="Q150" s="226">
        <v>0.049630000000000001</v>
      </c>
      <c r="R150" s="226">
        <f>Q150*H150</f>
        <v>0.035733599999999997</v>
      </c>
      <c r="S150" s="226">
        <v>0</v>
      </c>
      <c r="T150" s="227">
        <f>S150*H150</f>
        <v>0</v>
      </c>
      <c r="U150" s="38"/>
      <c r="V150" s="38"/>
      <c r="W150" s="38"/>
      <c r="X150" s="38"/>
      <c r="Y150" s="38"/>
      <c r="Z150" s="38"/>
      <c r="AA150" s="38"/>
      <c r="AB150" s="38"/>
      <c r="AC150" s="38"/>
      <c r="AD150" s="38"/>
      <c r="AE150" s="38"/>
      <c r="AR150" s="228" t="s">
        <v>161</v>
      </c>
      <c r="AT150" s="228" t="s">
        <v>158</v>
      </c>
      <c r="AU150" s="228" t="s">
        <v>162</v>
      </c>
      <c r="AY150" s="17" t="s">
        <v>156</v>
      </c>
      <c r="BE150" s="229">
        <f>IF(N150="základní",J150,0)</f>
        <v>0</v>
      </c>
      <c r="BF150" s="229">
        <f>IF(N150="snížená",J150,0)</f>
        <v>0</v>
      </c>
      <c r="BG150" s="229">
        <f>IF(N150="zákl. přenesená",J150,0)</f>
        <v>0</v>
      </c>
      <c r="BH150" s="229">
        <f>IF(N150="sníž. přenesená",J150,0)</f>
        <v>0</v>
      </c>
      <c r="BI150" s="229">
        <f>IF(N150="nulová",J150,0)</f>
        <v>0</v>
      </c>
      <c r="BJ150" s="17" t="s">
        <v>162</v>
      </c>
      <c r="BK150" s="229">
        <f>ROUND(I150*H150,2)</f>
        <v>0</v>
      </c>
      <c r="BL150" s="17" t="s">
        <v>161</v>
      </c>
      <c r="BM150" s="228" t="s">
        <v>170</v>
      </c>
    </row>
    <row r="151" s="13" customFormat="1">
      <c r="A151" s="13"/>
      <c r="B151" s="230"/>
      <c r="C151" s="231"/>
      <c r="D151" s="232" t="s">
        <v>164</v>
      </c>
      <c r="E151" s="233" t="s">
        <v>1</v>
      </c>
      <c r="F151" s="234" t="s">
        <v>171</v>
      </c>
      <c r="G151" s="231"/>
      <c r="H151" s="235">
        <v>0.71999999999999997</v>
      </c>
      <c r="I151" s="236"/>
      <c r="J151" s="231"/>
      <c r="K151" s="231"/>
      <c r="L151" s="237"/>
      <c r="M151" s="238"/>
      <c r="N151" s="239"/>
      <c r="O151" s="239"/>
      <c r="P151" s="239"/>
      <c r="Q151" s="239"/>
      <c r="R151" s="239"/>
      <c r="S151" s="239"/>
      <c r="T151" s="240"/>
      <c r="U151" s="13"/>
      <c r="V151" s="13"/>
      <c r="W151" s="13"/>
      <c r="X151" s="13"/>
      <c r="Y151" s="13"/>
      <c r="Z151" s="13"/>
      <c r="AA151" s="13"/>
      <c r="AB151" s="13"/>
      <c r="AC151" s="13"/>
      <c r="AD151" s="13"/>
      <c r="AE151" s="13"/>
      <c r="AT151" s="241" t="s">
        <v>164</v>
      </c>
      <c r="AU151" s="241" t="s">
        <v>162</v>
      </c>
      <c r="AV151" s="13" t="s">
        <v>162</v>
      </c>
      <c r="AW151" s="13" t="s">
        <v>34</v>
      </c>
      <c r="AX151" s="13" t="s">
        <v>86</v>
      </c>
      <c r="AY151" s="241" t="s">
        <v>156</v>
      </c>
    </row>
    <row r="152" s="2" customFormat="1" ht="21.75" customHeight="1">
      <c r="A152" s="38"/>
      <c r="B152" s="39"/>
      <c r="C152" s="216" t="s">
        <v>92</v>
      </c>
      <c r="D152" s="216" t="s">
        <v>158</v>
      </c>
      <c r="E152" s="217" t="s">
        <v>172</v>
      </c>
      <c r="F152" s="218" t="s">
        <v>173</v>
      </c>
      <c r="G152" s="219" t="s">
        <v>90</v>
      </c>
      <c r="H152" s="220">
        <v>2.04</v>
      </c>
      <c r="I152" s="221"/>
      <c r="J152" s="222">
        <f>ROUND(I152*H152,2)</f>
        <v>0</v>
      </c>
      <c r="K152" s="223"/>
      <c r="L152" s="44"/>
      <c r="M152" s="224" t="s">
        <v>1</v>
      </c>
      <c r="N152" s="225" t="s">
        <v>44</v>
      </c>
      <c r="O152" s="91"/>
      <c r="P152" s="226">
        <f>O152*H152</f>
        <v>0</v>
      </c>
      <c r="Q152" s="226">
        <v>0.28861999999999999</v>
      </c>
      <c r="R152" s="226">
        <f>Q152*H152</f>
        <v>0.5887848</v>
      </c>
      <c r="S152" s="226">
        <v>0</v>
      </c>
      <c r="T152" s="227">
        <f>S152*H152</f>
        <v>0</v>
      </c>
      <c r="U152" s="38"/>
      <c r="V152" s="38"/>
      <c r="W152" s="38"/>
      <c r="X152" s="38"/>
      <c r="Y152" s="38"/>
      <c r="Z152" s="38"/>
      <c r="AA152" s="38"/>
      <c r="AB152" s="38"/>
      <c r="AC152" s="38"/>
      <c r="AD152" s="38"/>
      <c r="AE152" s="38"/>
      <c r="AR152" s="228" t="s">
        <v>161</v>
      </c>
      <c r="AT152" s="228" t="s">
        <v>158</v>
      </c>
      <c r="AU152" s="228" t="s">
        <v>162</v>
      </c>
      <c r="AY152" s="17" t="s">
        <v>156</v>
      </c>
      <c r="BE152" s="229">
        <f>IF(N152="základní",J152,0)</f>
        <v>0</v>
      </c>
      <c r="BF152" s="229">
        <f>IF(N152="snížená",J152,0)</f>
        <v>0</v>
      </c>
      <c r="BG152" s="229">
        <f>IF(N152="zákl. přenesená",J152,0)</f>
        <v>0</v>
      </c>
      <c r="BH152" s="229">
        <f>IF(N152="sníž. přenesená",J152,0)</f>
        <v>0</v>
      </c>
      <c r="BI152" s="229">
        <f>IF(N152="nulová",J152,0)</f>
        <v>0</v>
      </c>
      <c r="BJ152" s="17" t="s">
        <v>162</v>
      </c>
      <c r="BK152" s="229">
        <f>ROUND(I152*H152,2)</f>
        <v>0</v>
      </c>
      <c r="BL152" s="17" t="s">
        <v>161</v>
      </c>
      <c r="BM152" s="228" t="s">
        <v>174</v>
      </c>
    </row>
    <row r="153" s="13" customFormat="1">
      <c r="A153" s="13"/>
      <c r="B153" s="230"/>
      <c r="C153" s="231"/>
      <c r="D153" s="232" t="s">
        <v>164</v>
      </c>
      <c r="E153" s="233" t="s">
        <v>1</v>
      </c>
      <c r="F153" s="234" t="s">
        <v>175</v>
      </c>
      <c r="G153" s="231"/>
      <c r="H153" s="235">
        <v>0.83999999999999997</v>
      </c>
      <c r="I153" s="236"/>
      <c r="J153" s="231"/>
      <c r="K153" s="231"/>
      <c r="L153" s="237"/>
      <c r="M153" s="238"/>
      <c r="N153" s="239"/>
      <c r="O153" s="239"/>
      <c r="P153" s="239"/>
      <c r="Q153" s="239"/>
      <c r="R153" s="239"/>
      <c r="S153" s="239"/>
      <c r="T153" s="240"/>
      <c r="U153" s="13"/>
      <c r="V153" s="13"/>
      <c r="W153" s="13"/>
      <c r="X153" s="13"/>
      <c r="Y153" s="13"/>
      <c r="Z153" s="13"/>
      <c r="AA153" s="13"/>
      <c r="AB153" s="13"/>
      <c r="AC153" s="13"/>
      <c r="AD153" s="13"/>
      <c r="AE153" s="13"/>
      <c r="AT153" s="241" t="s">
        <v>164</v>
      </c>
      <c r="AU153" s="241" t="s">
        <v>162</v>
      </c>
      <c r="AV153" s="13" t="s">
        <v>162</v>
      </c>
      <c r="AW153" s="13" t="s">
        <v>34</v>
      </c>
      <c r="AX153" s="13" t="s">
        <v>78</v>
      </c>
      <c r="AY153" s="241" t="s">
        <v>156</v>
      </c>
    </row>
    <row r="154" s="13" customFormat="1">
      <c r="A154" s="13"/>
      <c r="B154" s="230"/>
      <c r="C154" s="231"/>
      <c r="D154" s="232" t="s">
        <v>164</v>
      </c>
      <c r="E154" s="233" t="s">
        <v>1</v>
      </c>
      <c r="F154" s="234" t="s">
        <v>176</v>
      </c>
      <c r="G154" s="231"/>
      <c r="H154" s="235">
        <v>1.2</v>
      </c>
      <c r="I154" s="236"/>
      <c r="J154" s="231"/>
      <c r="K154" s="231"/>
      <c r="L154" s="237"/>
      <c r="M154" s="238"/>
      <c r="N154" s="239"/>
      <c r="O154" s="239"/>
      <c r="P154" s="239"/>
      <c r="Q154" s="239"/>
      <c r="R154" s="239"/>
      <c r="S154" s="239"/>
      <c r="T154" s="240"/>
      <c r="U154" s="13"/>
      <c r="V154" s="13"/>
      <c r="W154" s="13"/>
      <c r="X154" s="13"/>
      <c r="Y154" s="13"/>
      <c r="Z154" s="13"/>
      <c r="AA154" s="13"/>
      <c r="AB154" s="13"/>
      <c r="AC154" s="13"/>
      <c r="AD154" s="13"/>
      <c r="AE154" s="13"/>
      <c r="AT154" s="241" t="s">
        <v>164</v>
      </c>
      <c r="AU154" s="241" t="s">
        <v>162</v>
      </c>
      <c r="AV154" s="13" t="s">
        <v>162</v>
      </c>
      <c r="AW154" s="13" t="s">
        <v>34</v>
      </c>
      <c r="AX154" s="13" t="s">
        <v>78</v>
      </c>
      <c r="AY154" s="241" t="s">
        <v>156</v>
      </c>
    </row>
    <row r="155" s="14" customFormat="1">
      <c r="A155" s="14"/>
      <c r="B155" s="242"/>
      <c r="C155" s="243"/>
      <c r="D155" s="232" t="s">
        <v>164</v>
      </c>
      <c r="E155" s="244" t="s">
        <v>1</v>
      </c>
      <c r="F155" s="245" t="s">
        <v>167</v>
      </c>
      <c r="G155" s="243"/>
      <c r="H155" s="246">
        <v>2.04</v>
      </c>
      <c r="I155" s="247"/>
      <c r="J155" s="243"/>
      <c r="K155" s="243"/>
      <c r="L155" s="248"/>
      <c r="M155" s="249"/>
      <c r="N155" s="250"/>
      <c r="O155" s="250"/>
      <c r="P155" s="250"/>
      <c r="Q155" s="250"/>
      <c r="R155" s="250"/>
      <c r="S155" s="250"/>
      <c r="T155" s="251"/>
      <c r="U155" s="14"/>
      <c r="V155" s="14"/>
      <c r="W155" s="14"/>
      <c r="X155" s="14"/>
      <c r="Y155" s="14"/>
      <c r="Z155" s="14"/>
      <c r="AA155" s="14"/>
      <c r="AB155" s="14"/>
      <c r="AC155" s="14"/>
      <c r="AD155" s="14"/>
      <c r="AE155" s="14"/>
      <c r="AT155" s="252" t="s">
        <v>164</v>
      </c>
      <c r="AU155" s="252" t="s">
        <v>162</v>
      </c>
      <c r="AV155" s="14" t="s">
        <v>161</v>
      </c>
      <c r="AW155" s="14" t="s">
        <v>34</v>
      </c>
      <c r="AX155" s="14" t="s">
        <v>86</v>
      </c>
      <c r="AY155" s="252" t="s">
        <v>156</v>
      </c>
    </row>
    <row r="156" s="12" customFormat="1" ht="22.8" customHeight="1">
      <c r="A156" s="12"/>
      <c r="B156" s="200"/>
      <c r="C156" s="201"/>
      <c r="D156" s="202" t="s">
        <v>77</v>
      </c>
      <c r="E156" s="214" t="s">
        <v>177</v>
      </c>
      <c r="F156" s="214" t="s">
        <v>178</v>
      </c>
      <c r="G156" s="201"/>
      <c r="H156" s="201"/>
      <c r="I156" s="204"/>
      <c r="J156" s="215">
        <f>BK156</f>
        <v>0</v>
      </c>
      <c r="K156" s="201"/>
      <c r="L156" s="206"/>
      <c r="M156" s="207"/>
      <c r="N156" s="208"/>
      <c r="O156" s="208"/>
      <c r="P156" s="209">
        <f>SUM(P157:P200)</f>
        <v>0</v>
      </c>
      <c r="Q156" s="208"/>
      <c r="R156" s="209">
        <f>SUM(R157:R200)</f>
        <v>10.20037</v>
      </c>
      <c r="S156" s="208"/>
      <c r="T156" s="210">
        <f>SUM(T157:T200)</f>
        <v>0</v>
      </c>
      <c r="U156" s="12"/>
      <c r="V156" s="12"/>
      <c r="W156" s="12"/>
      <c r="X156" s="12"/>
      <c r="Y156" s="12"/>
      <c r="Z156" s="12"/>
      <c r="AA156" s="12"/>
      <c r="AB156" s="12"/>
      <c r="AC156" s="12"/>
      <c r="AD156" s="12"/>
      <c r="AE156" s="12"/>
      <c r="AR156" s="211" t="s">
        <v>86</v>
      </c>
      <c r="AT156" s="212" t="s">
        <v>77</v>
      </c>
      <c r="AU156" s="212" t="s">
        <v>86</v>
      </c>
      <c r="AY156" s="211" t="s">
        <v>156</v>
      </c>
      <c r="BK156" s="213">
        <f>SUM(BK157:BK200)</f>
        <v>0</v>
      </c>
    </row>
    <row r="157" s="2" customFormat="1" ht="24.15" customHeight="1">
      <c r="A157" s="38"/>
      <c r="B157" s="39"/>
      <c r="C157" s="216" t="s">
        <v>161</v>
      </c>
      <c r="D157" s="216" t="s">
        <v>158</v>
      </c>
      <c r="E157" s="217" t="s">
        <v>179</v>
      </c>
      <c r="F157" s="218" t="s">
        <v>180</v>
      </c>
      <c r="G157" s="219" t="s">
        <v>90</v>
      </c>
      <c r="H157" s="220">
        <v>81.109999999999999</v>
      </c>
      <c r="I157" s="221"/>
      <c r="J157" s="222">
        <f>ROUND(I157*H157,2)</f>
        <v>0</v>
      </c>
      <c r="K157" s="223"/>
      <c r="L157" s="44"/>
      <c r="M157" s="224" t="s">
        <v>1</v>
      </c>
      <c r="N157" s="225" t="s">
        <v>44</v>
      </c>
      <c r="O157" s="91"/>
      <c r="P157" s="226">
        <f>O157*H157</f>
        <v>0</v>
      </c>
      <c r="Q157" s="226">
        <v>0.00025999999999999998</v>
      </c>
      <c r="R157" s="226">
        <f>Q157*H157</f>
        <v>0.021088599999999999</v>
      </c>
      <c r="S157" s="226">
        <v>0</v>
      </c>
      <c r="T157" s="227">
        <f>S157*H157</f>
        <v>0</v>
      </c>
      <c r="U157" s="38"/>
      <c r="V157" s="38"/>
      <c r="W157" s="38"/>
      <c r="X157" s="38"/>
      <c r="Y157" s="38"/>
      <c r="Z157" s="38"/>
      <c r="AA157" s="38"/>
      <c r="AB157" s="38"/>
      <c r="AC157" s="38"/>
      <c r="AD157" s="38"/>
      <c r="AE157" s="38"/>
      <c r="AR157" s="228" t="s">
        <v>161</v>
      </c>
      <c r="AT157" s="228" t="s">
        <v>158</v>
      </c>
      <c r="AU157" s="228" t="s">
        <v>162</v>
      </c>
      <c r="AY157" s="17" t="s">
        <v>156</v>
      </c>
      <c r="BE157" s="229">
        <f>IF(N157="základní",J157,0)</f>
        <v>0</v>
      </c>
      <c r="BF157" s="229">
        <f>IF(N157="snížená",J157,0)</f>
        <v>0</v>
      </c>
      <c r="BG157" s="229">
        <f>IF(N157="zákl. přenesená",J157,0)</f>
        <v>0</v>
      </c>
      <c r="BH157" s="229">
        <f>IF(N157="sníž. přenesená",J157,0)</f>
        <v>0</v>
      </c>
      <c r="BI157" s="229">
        <f>IF(N157="nulová",J157,0)</f>
        <v>0</v>
      </c>
      <c r="BJ157" s="17" t="s">
        <v>162</v>
      </c>
      <c r="BK157" s="229">
        <f>ROUND(I157*H157,2)</f>
        <v>0</v>
      </c>
      <c r="BL157" s="17" t="s">
        <v>161</v>
      </c>
      <c r="BM157" s="228" t="s">
        <v>181</v>
      </c>
    </row>
    <row r="158" s="13" customFormat="1">
      <c r="A158" s="13"/>
      <c r="B158" s="230"/>
      <c r="C158" s="231"/>
      <c r="D158" s="232" t="s">
        <v>164</v>
      </c>
      <c r="E158" s="233" t="s">
        <v>1</v>
      </c>
      <c r="F158" s="234" t="s">
        <v>97</v>
      </c>
      <c r="G158" s="231"/>
      <c r="H158" s="235">
        <v>81.109999999999999</v>
      </c>
      <c r="I158" s="236"/>
      <c r="J158" s="231"/>
      <c r="K158" s="231"/>
      <c r="L158" s="237"/>
      <c r="M158" s="238"/>
      <c r="N158" s="239"/>
      <c r="O158" s="239"/>
      <c r="P158" s="239"/>
      <c r="Q158" s="239"/>
      <c r="R158" s="239"/>
      <c r="S158" s="239"/>
      <c r="T158" s="240"/>
      <c r="U158" s="13"/>
      <c r="V158" s="13"/>
      <c r="W158" s="13"/>
      <c r="X158" s="13"/>
      <c r="Y158" s="13"/>
      <c r="Z158" s="13"/>
      <c r="AA158" s="13"/>
      <c r="AB158" s="13"/>
      <c r="AC158" s="13"/>
      <c r="AD158" s="13"/>
      <c r="AE158" s="13"/>
      <c r="AT158" s="241" t="s">
        <v>164</v>
      </c>
      <c r="AU158" s="241" t="s">
        <v>162</v>
      </c>
      <c r="AV158" s="13" t="s">
        <v>162</v>
      </c>
      <c r="AW158" s="13" t="s">
        <v>34</v>
      </c>
      <c r="AX158" s="13" t="s">
        <v>86</v>
      </c>
      <c r="AY158" s="241" t="s">
        <v>156</v>
      </c>
    </row>
    <row r="159" s="2" customFormat="1" ht="24.15" customHeight="1">
      <c r="A159" s="38"/>
      <c r="B159" s="39"/>
      <c r="C159" s="216" t="s">
        <v>182</v>
      </c>
      <c r="D159" s="216" t="s">
        <v>158</v>
      </c>
      <c r="E159" s="217" t="s">
        <v>183</v>
      </c>
      <c r="F159" s="218" t="s">
        <v>184</v>
      </c>
      <c r="G159" s="219" t="s">
        <v>90</v>
      </c>
      <c r="H159" s="220">
        <v>81.109999999999999</v>
      </c>
      <c r="I159" s="221"/>
      <c r="J159" s="222">
        <f>ROUND(I159*H159,2)</f>
        <v>0</v>
      </c>
      <c r="K159" s="223"/>
      <c r="L159" s="44"/>
      <c r="M159" s="224" t="s">
        <v>1</v>
      </c>
      <c r="N159" s="225" t="s">
        <v>44</v>
      </c>
      <c r="O159" s="91"/>
      <c r="P159" s="226">
        <f>O159*H159</f>
        <v>0</v>
      </c>
      <c r="Q159" s="226">
        <v>0.0043800000000000002</v>
      </c>
      <c r="R159" s="226">
        <f>Q159*H159</f>
        <v>0.35526180000000002</v>
      </c>
      <c r="S159" s="226">
        <v>0</v>
      </c>
      <c r="T159" s="227">
        <f>S159*H159</f>
        <v>0</v>
      </c>
      <c r="U159" s="38"/>
      <c r="V159" s="38"/>
      <c r="W159" s="38"/>
      <c r="X159" s="38"/>
      <c r="Y159" s="38"/>
      <c r="Z159" s="38"/>
      <c r="AA159" s="38"/>
      <c r="AB159" s="38"/>
      <c r="AC159" s="38"/>
      <c r="AD159" s="38"/>
      <c r="AE159" s="38"/>
      <c r="AR159" s="228" t="s">
        <v>161</v>
      </c>
      <c r="AT159" s="228" t="s">
        <v>158</v>
      </c>
      <c r="AU159" s="228" t="s">
        <v>162</v>
      </c>
      <c r="AY159" s="17" t="s">
        <v>156</v>
      </c>
      <c r="BE159" s="229">
        <f>IF(N159="základní",J159,0)</f>
        <v>0</v>
      </c>
      <c r="BF159" s="229">
        <f>IF(N159="snížená",J159,0)</f>
        <v>0</v>
      </c>
      <c r="BG159" s="229">
        <f>IF(N159="zákl. přenesená",J159,0)</f>
        <v>0</v>
      </c>
      <c r="BH159" s="229">
        <f>IF(N159="sníž. přenesená",J159,0)</f>
        <v>0</v>
      </c>
      <c r="BI159" s="229">
        <f>IF(N159="nulová",J159,0)</f>
        <v>0</v>
      </c>
      <c r="BJ159" s="17" t="s">
        <v>162</v>
      </c>
      <c r="BK159" s="229">
        <f>ROUND(I159*H159,2)</f>
        <v>0</v>
      </c>
      <c r="BL159" s="17" t="s">
        <v>161</v>
      </c>
      <c r="BM159" s="228" t="s">
        <v>185</v>
      </c>
    </row>
    <row r="160" s="13" customFormat="1">
      <c r="A160" s="13"/>
      <c r="B160" s="230"/>
      <c r="C160" s="231"/>
      <c r="D160" s="232" t="s">
        <v>164</v>
      </c>
      <c r="E160" s="233" t="s">
        <v>1</v>
      </c>
      <c r="F160" s="234" t="s">
        <v>97</v>
      </c>
      <c r="G160" s="231"/>
      <c r="H160" s="235">
        <v>81.109999999999999</v>
      </c>
      <c r="I160" s="236"/>
      <c r="J160" s="231"/>
      <c r="K160" s="231"/>
      <c r="L160" s="237"/>
      <c r="M160" s="238"/>
      <c r="N160" s="239"/>
      <c r="O160" s="239"/>
      <c r="P160" s="239"/>
      <c r="Q160" s="239"/>
      <c r="R160" s="239"/>
      <c r="S160" s="239"/>
      <c r="T160" s="240"/>
      <c r="U160" s="13"/>
      <c r="V160" s="13"/>
      <c r="W160" s="13"/>
      <c r="X160" s="13"/>
      <c r="Y160" s="13"/>
      <c r="Z160" s="13"/>
      <c r="AA160" s="13"/>
      <c r="AB160" s="13"/>
      <c r="AC160" s="13"/>
      <c r="AD160" s="13"/>
      <c r="AE160" s="13"/>
      <c r="AT160" s="241" t="s">
        <v>164</v>
      </c>
      <c r="AU160" s="241" t="s">
        <v>162</v>
      </c>
      <c r="AV160" s="13" t="s">
        <v>162</v>
      </c>
      <c r="AW160" s="13" t="s">
        <v>34</v>
      </c>
      <c r="AX160" s="13" t="s">
        <v>86</v>
      </c>
      <c r="AY160" s="241" t="s">
        <v>156</v>
      </c>
    </row>
    <row r="161" s="2" customFormat="1" ht="24.15" customHeight="1">
      <c r="A161" s="38"/>
      <c r="B161" s="39"/>
      <c r="C161" s="216" t="s">
        <v>177</v>
      </c>
      <c r="D161" s="216" t="s">
        <v>158</v>
      </c>
      <c r="E161" s="217" t="s">
        <v>186</v>
      </c>
      <c r="F161" s="218" t="s">
        <v>187</v>
      </c>
      <c r="G161" s="219" t="s">
        <v>90</v>
      </c>
      <c r="H161" s="220">
        <v>81.109999999999999</v>
      </c>
      <c r="I161" s="221"/>
      <c r="J161" s="222">
        <f>ROUND(I161*H161,2)</f>
        <v>0</v>
      </c>
      <c r="K161" s="223"/>
      <c r="L161" s="44"/>
      <c r="M161" s="224" t="s">
        <v>1</v>
      </c>
      <c r="N161" s="225" t="s">
        <v>44</v>
      </c>
      <c r="O161" s="91"/>
      <c r="P161" s="226">
        <f>O161*H161</f>
        <v>0</v>
      </c>
      <c r="Q161" s="226">
        <v>0.0030000000000000001</v>
      </c>
      <c r="R161" s="226">
        <f>Q161*H161</f>
        <v>0.24332999999999999</v>
      </c>
      <c r="S161" s="226">
        <v>0</v>
      </c>
      <c r="T161" s="227">
        <f>S161*H161</f>
        <v>0</v>
      </c>
      <c r="U161" s="38"/>
      <c r="V161" s="38"/>
      <c r="W161" s="38"/>
      <c r="X161" s="38"/>
      <c r="Y161" s="38"/>
      <c r="Z161" s="38"/>
      <c r="AA161" s="38"/>
      <c r="AB161" s="38"/>
      <c r="AC161" s="38"/>
      <c r="AD161" s="38"/>
      <c r="AE161" s="38"/>
      <c r="AR161" s="228" t="s">
        <v>161</v>
      </c>
      <c r="AT161" s="228" t="s">
        <v>158</v>
      </c>
      <c r="AU161" s="228" t="s">
        <v>162</v>
      </c>
      <c r="AY161" s="17" t="s">
        <v>156</v>
      </c>
      <c r="BE161" s="229">
        <f>IF(N161="základní",J161,0)</f>
        <v>0</v>
      </c>
      <c r="BF161" s="229">
        <f>IF(N161="snížená",J161,0)</f>
        <v>0</v>
      </c>
      <c r="BG161" s="229">
        <f>IF(N161="zákl. přenesená",J161,0)</f>
        <v>0</v>
      </c>
      <c r="BH161" s="229">
        <f>IF(N161="sníž. přenesená",J161,0)</f>
        <v>0</v>
      </c>
      <c r="BI161" s="229">
        <f>IF(N161="nulová",J161,0)</f>
        <v>0</v>
      </c>
      <c r="BJ161" s="17" t="s">
        <v>162</v>
      </c>
      <c r="BK161" s="229">
        <f>ROUND(I161*H161,2)</f>
        <v>0</v>
      </c>
      <c r="BL161" s="17" t="s">
        <v>161</v>
      </c>
      <c r="BM161" s="228" t="s">
        <v>188</v>
      </c>
    </row>
    <row r="162" s="13" customFormat="1">
      <c r="A162" s="13"/>
      <c r="B162" s="230"/>
      <c r="C162" s="231"/>
      <c r="D162" s="232" t="s">
        <v>164</v>
      </c>
      <c r="E162" s="233" t="s">
        <v>1</v>
      </c>
      <c r="F162" s="234" t="s">
        <v>97</v>
      </c>
      <c r="G162" s="231"/>
      <c r="H162" s="235">
        <v>81.109999999999999</v>
      </c>
      <c r="I162" s="236"/>
      <c r="J162" s="231"/>
      <c r="K162" s="231"/>
      <c r="L162" s="237"/>
      <c r="M162" s="238"/>
      <c r="N162" s="239"/>
      <c r="O162" s="239"/>
      <c r="P162" s="239"/>
      <c r="Q162" s="239"/>
      <c r="R162" s="239"/>
      <c r="S162" s="239"/>
      <c r="T162" s="240"/>
      <c r="U162" s="13"/>
      <c r="V162" s="13"/>
      <c r="W162" s="13"/>
      <c r="X162" s="13"/>
      <c r="Y162" s="13"/>
      <c r="Z162" s="13"/>
      <c r="AA162" s="13"/>
      <c r="AB162" s="13"/>
      <c r="AC162" s="13"/>
      <c r="AD162" s="13"/>
      <c r="AE162" s="13"/>
      <c r="AT162" s="241" t="s">
        <v>164</v>
      </c>
      <c r="AU162" s="241" t="s">
        <v>162</v>
      </c>
      <c r="AV162" s="13" t="s">
        <v>162</v>
      </c>
      <c r="AW162" s="13" t="s">
        <v>34</v>
      </c>
      <c r="AX162" s="13" t="s">
        <v>86</v>
      </c>
      <c r="AY162" s="241" t="s">
        <v>156</v>
      </c>
    </row>
    <row r="163" s="2" customFormat="1" ht="24.15" customHeight="1">
      <c r="A163" s="38"/>
      <c r="B163" s="39"/>
      <c r="C163" s="216" t="s">
        <v>189</v>
      </c>
      <c r="D163" s="216" t="s">
        <v>158</v>
      </c>
      <c r="E163" s="217" t="s">
        <v>190</v>
      </c>
      <c r="F163" s="218" t="s">
        <v>191</v>
      </c>
      <c r="G163" s="219" t="s">
        <v>90</v>
      </c>
      <c r="H163" s="220">
        <v>189.54499999999999</v>
      </c>
      <c r="I163" s="221"/>
      <c r="J163" s="222">
        <f>ROUND(I163*H163,2)</f>
        <v>0</v>
      </c>
      <c r="K163" s="223"/>
      <c r="L163" s="44"/>
      <c r="M163" s="224" t="s">
        <v>1</v>
      </c>
      <c r="N163" s="225" t="s">
        <v>44</v>
      </c>
      <c r="O163" s="91"/>
      <c r="P163" s="226">
        <f>O163*H163</f>
        <v>0</v>
      </c>
      <c r="Q163" s="226">
        <v>0.00025999999999999998</v>
      </c>
      <c r="R163" s="226">
        <f>Q163*H163</f>
        <v>0.049281699999999991</v>
      </c>
      <c r="S163" s="226">
        <v>0</v>
      </c>
      <c r="T163" s="227">
        <f>S163*H163</f>
        <v>0</v>
      </c>
      <c r="U163" s="38"/>
      <c r="V163" s="38"/>
      <c r="W163" s="38"/>
      <c r="X163" s="38"/>
      <c r="Y163" s="38"/>
      <c r="Z163" s="38"/>
      <c r="AA163" s="38"/>
      <c r="AB163" s="38"/>
      <c r="AC163" s="38"/>
      <c r="AD163" s="38"/>
      <c r="AE163" s="38"/>
      <c r="AR163" s="228" t="s">
        <v>161</v>
      </c>
      <c r="AT163" s="228" t="s">
        <v>158</v>
      </c>
      <c r="AU163" s="228" t="s">
        <v>162</v>
      </c>
      <c r="AY163" s="17" t="s">
        <v>156</v>
      </c>
      <c r="BE163" s="229">
        <f>IF(N163="základní",J163,0)</f>
        <v>0</v>
      </c>
      <c r="BF163" s="229">
        <f>IF(N163="snížená",J163,0)</f>
        <v>0</v>
      </c>
      <c r="BG163" s="229">
        <f>IF(N163="zákl. přenesená",J163,0)</f>
        <v>0</v>
      </c>
      <c r="BH163" s="229">
        <f>IF(N163="sníž. přenesená",J163,0)</f>
        <v>0</v>
      </c>
      <c r="BI163" s="229">
        <f>IF(N163="nulová",J163,0)</f>
        <v>0</v>
      </c>
      <c r="BJ163" s="17" t="s">
        <v>162</v>
      </c>
      <c r="BK163" s="229">
        <f>ROUND(I163*H163,2)</f>
        <v>0</v>
      </c>
      <c r="BL163" s="17" t="s">
        <v>161</v>
      </c>
      <c r="BM163" s="228" t="s">
        <v>192</v>
      </c>
    </row>
    <row r="164" s="13" customFormat="1">
      <c r="A164" s="13"/>
      <c r="B164" s="230"/>
      <c r="C164" s="231"/>
      <c r="D164" s="232" t="s">
        <v>164</v>
      </c>
      <c r="E164" s="233" t="s">
        <v>1</v>
      </c>
      <c r="F164" s="234" t="s">
        <v>100</v>
      </c>
      <c r="G164" s="231"/>
      <c r="H164" s="235">
        <v>189.54499999999999</v>
      </c>
      <c r="I164" s="236"/>
      <c r="J164" s="231"/>
      <c r="K164" s="231"/>
      <c r="L164" s="237"/>
      <c r="M164" s="238"/>
      <c r="N164" s="239"/>
      <c r="O164" s="239"/>
      <c r="P164" s="239"/>
      <c r="Q164" s="239"/>
      <c r="R164" s="239"/>
      <c r="S164" s="239"/>
      <c r="T164" s="240"/>
      <c r="U164" s="13"/>
      <c r="V164" s="13"/>
      <c r="W164" s="13"/>
      <c r="X164" s="13"/>
      <c r="Y164" s="13"/>
      <c r="Z164" s="13"/>
      <c r="AA164" s="13"/>
      <c r="AB164" s="13"/>
      <c r="AC164" s="13"/>
      <c r="AD164" s="13"/>
      <c r="AE164" s="13"/>
      <c r="AT164" s="241" t="s">
        <v>164</v>
      </c>
      <c r="AU164" s="241" t="s">
        <v>162</v>
      </c>
      <c r="AV164" s="13" t="s">
        <v>162</v>
      </c>
      <c r="AW164" s="13" t="s">
        <v>34</v>
      </c>
      <c r="AX164" s="13" t="s">
        <v>86</v>
      </c>
      <c r="AY164" s="241" t="s">
        <v>156</v>
      </c>
    </row>
    <row r="165" s="2" customFormat="1" ht="24.15" customHeight="1">
      <c r="A165" s="38"/>
      <c r="B165" s="39"/>
      <c r="C165" s="216" t="s">
        <v>193</v>
      </c>
      <c r="D165" s="216" t="s">
        <v>158</v>
      </c>
      <c r="E165" s="217" t="s">
        <v>194</v>
      </c>
      <c r="F165" s="218" t="s">
        <v>195</v>
      </c>
      <c r="G165" s="219" t="s">
        <v>90</v>
      </c>
      <c r="H165" s="220">
        <v>189.54499999999999</v>
      </c>
      <c r="I165" s="221"/>
      <c r="J165" s="222">
        <f>ROUND(I165*H165,2)</f>
        <v>0</v>
      </c>
      <c r="K165" s="223"/>
      <c r="L165" s="44"/>
      <c r="M165" s="224" t="s">
        <v>1</v>
      </c>
      <c r="N165" s="225" t="s">
        <v>44</v>
      </c>
      <c r="O165" s="91"/>
      <c r="P165" s="226">
        <f>O165*H165</f>
        <v>0</v>
      </c>
      <c r="Q165" s="226">
        <v>0.0043800000000000002</v>
      </c>
      <c r="R165" s="226">
        <f>Q165*H165</f>
        <v>0.83020709999999998</v>
      </c>
      <c r="S165" s="226">
        <v>0</v>
      </c>
      <c r="T165" s="227">
        <f>S165*H165</f>
        <v>0</v>
      </c>
      <c r="U165" s="38"/>
      <c r="V165" s="38"/>
      <c r="W165" s="38"/>
      <c r="X165" s="38"/>
      <c r="Y165" s="38"/>
      <c r="Z165" s="38"/>
      <c r="AA165" s="38"/>
      <c r="AB165" s="38"/>
      <c r="AC165" s="38"/>
      <c r="AD165" s="38"/>
      <c r="AE165" s="38"/>
      <c r="AR165" s="228" t="s">
        <v>161</v>
      </c>
      <c r="AT165" s="228" t="s">
        <v>158</v>
      </c>
      <c r="AU165" s="228" t="s">
        <v>162</v>
      </c>
      <c r="AY165" s="17" t="s">
        <v>156</v>
      </c>
      <c r="BE165" s="229">
        <f>IF(N165="základní",J165,0)</f>
        <v>0</v>
      </c>
      <c r="BF165" s="229">
        <f>IF(N165="snížená",J165,0)</f>
        <v>0</v>
      </c>
      <c r="BG165" s="229">
        <f>IF(N165="zákl. přenesená",J165,0)</f>
        <v>0</v>
      </c>
      <c r="BH165" s="229">
        <f>IF(N165="sníž. přenesená",J165,0)</f>
        <v>0</v>
      </c>
      <c r="BI165" s="229">
        <f>IF(N165="nulová",J165,0)</f>
        <v>0</v>
      </c>
      <c r="BJ165" s="17" t="s">
        <v>162</v>
      </c>
      <c r="BK165" s="229">
        <f>ROUND(I165*H165,2)</f>
        <v>0</v>
      </c>
      <c r="BL165" s="17" t="s">
        <v>161</v>
      </c>
      <c r="BM165" s="228" t="s">
        <v>196</v>
      </c>
    </row>
    <row r="166" s="13" customFormat="1">
      <c r="A166" s="13"/>
      <c r="B166" s="230"/>
      <c r="C166" s="231"/>
      <c r="D166" s="232" t="s">
        <v>164</v>
      </c>
      <c r="E166" s="233" t="s">
        <v>1</v>
      </c>
      <c r="F166" s="234" t="s">
        <v>100</v>
      </c>
      <c r="G166" s="231"/>
      <c r="H166" s="235">
        <v>189.54499999999999</v>
      </c>
      <c r="I166" s="236"/>
      <c r="J166" s="231"/>
      <c r="K166" s="231"/>
      <c r="L166" s="237"/>
      <c r="M166" s="238"/>
      <c r="N166" s="239"/>
      <c r="O166" s="239"/>
      <c r="P166" s="239"/>
      <c r="Q166" s="239"/>
      <c r="R166" s="239"/>
      <c r="S166" s="239"/>
      <c r="T166" s="240"/>
      <c r="U166" s="13"/>
      <c r="V166" s="13"/>
      <c r="W166" s="13"/>
      <c r="X166" s="13"/>
      <c r="Y166" s="13"/>
      <c r="Z166" s="13"/>
      <c r="AA166" s="13"/>
      <c r="AB166" s="13"/>
      <c r="AC166" s="13"/>
      <c r="AD166" s="13"/>
      <c r="AE166" s="13"/>
      <c r="AT166" s="241" t="s">
        <v>164</v>
      </c>
      <c r="AU166" s="241" t="s">
        <v>162</v>
      </c>
      <c r="AV166" s="13" t="s">
        <v>162</v>
      </c>
      <c r="AW166" s="13" t="s">
        <v>34</v>
      </c>
      <c r="AX166" s="13" t="s">
        <v>86</v>
      </c>
      <c r="AY166" s="241" t="s">
        <v>156</v>
      </c>
    </row>
    <row r="167" s="2" customFormat="1" ht="24.15" customHeight="1">
      <c r="A167" s="38"/>
      <c r="B167" s="39"/>
      <c r="C167" s="216" t="s">
        <v>197</v>
      </c>
      <c r="D167" s="216" t="s">
        <v>158</v>
      </c>
      <c r="E167" s="217" t="s">
        <v>198</v>
      </c>
      <c r="F167" s="218" t="s">
        <v>199</v>
      </c>
      <c r="G167" s="219" t="s">
        <v>90</v>
      </c>
      <c r="H167" s="220">
        <v>172.20500000000001</v>
      </c>
      <c r="I167" s="221"/>
      <c r="J167" s="222">
        <f>ROUND(I167*H167,2)</f>
        <v>0</v>
      </c>
      <c r="K167" s="223"/>
      <c r="L167" s="44"/>
      <c r="M167" s="224" t="s">
        <v>1</v>
      </c>
      <c r="N167" s="225" t="s">
        <v>44</v>
      </c>
      <c r="O167" s="91"/>
      <c r="P167" s="226">
        <f>O167*H167</f>
        <v>0</v>
      </c>
      <c r="Q167" s="226">
        <v>0.0030000000000000001</v>
      </c>
      <c r="R167" s="226">
        <f>Q167*H167</f>
        <v>0.51661500000000005</v>
      </c>
      <c r="S167" s="226">
        <v>0</v>
      </c>
      <c r="T167" s="227">
        <f>S167*H167</f>
        <v>0</v>
      </c>
      <c r="U167" s="38"/>
      <c r="V167" s="38"/>
      <c r="W167" s="38"/>
      <c r="X167" s="38"/>
      <c r="Y167" s="38"/>
      <c r="Z167" s="38"/>
      <c r="AA167" s="38"/>
      <c r="AB167" s="38"/>
      <c r="AC167" s="38"/>
      <c r="AD167" s="38"/>
      <c r="AE167" s="38"/>
      <c r="AR167" s="228" t="s">
        <v>161</v>
      </c>
      <c r="AT167" s="228" t="s">
        <v>158</v>
      </c>
      <c r="AU167" s="228" t="s">
        <v>162</v>
      </c>
      <c r="AY167" s="17" t="s">
        <v>156</v>
      </c>
      <c r="BE167" s="229">
        <f>IF(N167="základní",J167,0)</f>
        <v>0</v>
      </c>
      <c r="BF167" s="229">
        <f>IF(N167="snížená",J167,0)</f>
        <v>0</v>
      </c>
      <c r="BG167" s="229">
        <f>IF(N167="zákl. přenesená",J167,0)</f>
        <v>0</v>
      </c>
      <c r="BH167" s="229">
        <f>IF(N167="sníž. přenesená",J167,0)</f>
        <v>0</v>
      </c>
      <c r="BI167" s="229">
        <f>IF(N167="nulová",J167,0)</f>
        <v>0</v>
      </c>
      <c r="BJ167" s="17" t="s">
        <v>162</v>
      </c>
      <c r="BK167" s="229">
        <f>ROUND(I167*H167,2)</f>
        <v>0</v>
      </c>
      <c r="BL167" s="17" t="s">
        <v>161</v>
      </c>
      <c r="BM167" s="228" t="s">
        <v>200</v>
      </c>
    </row>
    <row r="168" s="13" customFormat="1">
      <c r="A168" s="13"/>
      <c r="B168" s="230"/>
      <c r="C168" s="231"/>
      <c r="D168" s="232" t="s">
        <v>164</v>
      </c>
      <c r="E168" s="233" t="s">
        <v>1</v>
      </c>
      <c r="F168" s="234" t="s">
        <v>100</v>
      </c>
      <c r="G168" s="231"/>
      <c r="H168" s="235">
        <v>189.54499999999999</v>
      </c>
      <c r="I168" s="236"/>
      <c r="J168" s="231"/>
      <c r="K168" s="231"/>
      <c r="L168" s="237"/>
      <c r="M168" s="238"/>
      <c r="N168" s="239"/>
      <c r="O168" s="239"/>
      <c r="P168" s="239"/>
      <c r="Q168" s="239"/>
      <c r="R168" s="239"/>
      <c r="S168" s="239"/>
      <c r="T168" s="240"/>
      <c r="U168" s="13"/>
      <c r="V168" s="13"/>
      <c r="W168" s="13"/>
      <c r="X168" s="13"/>
      <c r="Y168" s="13"/>
      <c r="Z168" s="13"/>
      <c r="AA168" s="13"/>
      <c r="AB168" s="13"/>
      <c r="AC168" s="13"/>
      <c r="AD168" s="13"/>
      <c r="AE168" s="13"/>
      <c r="AT168" s="241" t="s">
        <v>164</v>
      </c>
      <c r="AU168" s="241" t="s">
        <v>162</v>
      </c>
      <c r="AV168" s="13" t="s">
        <v>162</v>
      </c>
      <c r="AW168" s="13" t="s">
        <v>34</v>
      </c>
      <c r="AX168" s="13" t="s">
        <v>78</v>
      </c>
      <c r="AY168" s="241" t="s">
        <v>156</v>
      </c>
    </row>
    <row r="169" s="13" customFormat="1">
      <c r="A169" s="13"/>
      <c r="B169" s="230"/>
      <c r="C169" s="231"/>
      <c r="D169" s="232" t="s">
        <v>164</v>
      </c>
      <c r="E169" s="233" t="s">
        <v>1</v>
      </c>
      <c r="F169" s="234" t="s">
        <v>201</v>
      </c>
      <c r="G169" s="231"/>
      <c r="H169" s="235">
        <v>-17.34</v>
      </c>
      <c r="I169" s="236"/>
      <c r="J169" s="231"/>
      <c r="K169" s="231"/>
      <c r="L169" s="237"/>
      <c r="M169" s="238"/>
      <c r="N169" s="239"/>
      <c r="O169" s="239"/>
      <c r="P169" s="239"/>
      <c r="Q169" s="239"/>
      <c r="R169" s="239"/>
      <c r="S169" s="239"/>
      <c r="T169" s="240"/>
      <c r="U169" s="13"/>
      <c r="V169" s="13"/>
      <c r="W169" s="13"/>
      <c r="X169" s="13"/>
      <c r="Y169" s="13"/>
      <c r="Z169" s="13"/>
      <c r="AA169" s="13"/>
      <c r="AB169" s="13"/>
      <c r="AC169" s="13"/>
      <c r="AD169" s="13"/>
      <c r="AE169" s="13"/>
      <c r="AT169" s="241" t="s">
        <v>164</v>
      </c>
      <c r="AU169" s="241" t="s">
        <v>162</v>
      </c>
      <c r="AV169" s="13" t="s">
        <v>162</v>
      </c>
      <c r="AW169" s="13" t="s">
        <v>34</v>
      </c>
      <c r="AX169" s="13" t="s">
        <v>78</v>
      </c>
      <c r="AY169" s="241" t="s">
        <v>156</v>
      </c>
    </row>
    <row r="170" s="14" customFormat="1">
      <c r="A170" s="14"/>
      <c r="B170" s="242"/>
      <c r="C170" s="243"/>
      <c r="D170" s="232" t="s">
        <v>164</v>
      </c>
      <c r="E170" s="244" t="s">
        <v>1</v>
      </c>
      <c r="F170" s="245" t="s">
        <v>167</v>
      </c>
      <c r="G170" s="243"/>
      <c r="H170" s="246">
        <v>172.20500000000001</v>
      </c>
      <c r="I170" s="247"/>
      <c r="J170" s="243"/>
      <c r="K170" s="243"/>
      <c r="L170" s="248"/>
      <c r="M170" s="249"/>
      <c r="N170" s="250"/>
      <c r="O170" s="250"/>
      <c r="P170" s="250"/>
      <c r="Q170" s="250"/>
      <c r="R170" s="250"/>
      <c r="S170" s="250"/>
      <c r="T170" s="251"/>
      <c r="U170" s="14"/>
      <c r="V170" s="14"/>
      <c r="W170" s="14"/>
      <c r="X170" s="14"/>
      <c r="Y170" s="14"/>
      <c r="Z170" s="14"/>
      <c r="AA170" s="14"/>
      <c r="AB170" s="14"/>
      <c r="AC170" s="14"/>
      <c r="AD170" s="14"/>
      <c r="AE170" s="14"/>
      <c r="AT170" s="252" t="s">
        <v>164</v>
      </c>
      <c r="AU170" s="252" t="s">
        <v>162</v>
      </c>
      <c r="AV170" s="14" t="s">
        <v>161</v>
      </c>
      <c r="AW170" s="14" t="s">
        <v>34</v>
      </c>
      <c r="AX170" s="14" t="s">
        <v>86</v>
      </c>
      <c r="AY170" s="252" t="s">
        <v>156</v>
      </c>
    </row>
    <row r="171" s="2" customFormat="1" ht="24.15" customHeight="1">
      <c r="A171" s="38"/>
      <c r="B171" s="39"/>
      <c r="C171" s="216" t="s">
        <v>202</v>
      </c>
      <c r="D171" s="216" t="s">
        <v>158</v>
      </c>
      <c r="E171" s="217" t="s">
        <v>203</v>
      </c>
      <c r="F171" s="218" t="s">
        <v>204</v>
      </c>
      <c r="G171" s="219" t="s">
        <v>90</v>
      </c>
      <c r="H171" s="220">
        <v>22.884</v>
      </c>
      <c r="I171" s="221"/>
      <c r="J171" s="222">
        <f>ROUND(I171*H171,2)</f>
        <v>0</v>
      </c>
      <c r="K171" s="223"/>
      <c r="L171" s="44"/>
      <c r="M171" s="224" t="s">
        <v>1</v>
      </c>
      <c r="N171" s="225" t="s">
        <v>44</v>
      </c>
      <c r="O171" s="91"/>
      <c r="P171" s="226">
        <f>O171*H171</f>
        <v>0</v>
      </c>
      <c r="Q171" s="226">
        <v>0.015400000000000001</v>
      </c>
      <c r="R171" s="226">
        <f>Q171*H171</f>
        <v>0.35241359999999999</v>
      </c>
      <c r="S171" s="226">
        <v>0</v>
      </c>
      <c r="T171" s="227">
        <f>S171*H171</f>
        <v>0</v>
      </c>
      <c r="U171" s="38"/>
      <c r="V171" s="38"/>
      <c r="W171" s="38"/>
      <c r="X171" s="38"/>
      <c r="Y171" s="38"/>
      <c r="Z171" s="38"/>
      <c r="AA171" s="38"/>
      <c r="AB171" s="38"/>
      <c r="AC171" s="38"/>
      <c r="AD171" s="38"/>
      <c r="AE171" s="38"/>
      <c r="AR171" s="228" t="s">
        <v>161</v>
      </c>
      <c r="AT171" s="228" t="s">
        <v>158</v>
      </c>
      <c r="AU171" s="228" t="s">
        <v>162</v>
      </c>
      <c r="AY171" s="17" t="s">
        <v>156</v>
      </c>
      <c r="BE171" s="229">
        <f>IF(N171="základní",J171,0)</f>
        <v>0</v>
      </c>
      <c r="BF171" s="229">
        <f>IF(N171="snížená",J171,0)</f>
        <v>0</v>
      </c>
      <c r="BG171" s="229">
        <f>IF(N171="zákl. přenesená",J171,0)</f>
        <v>0</v>
      </c>
      <c r="BH171" s="229">
        <f>IF(N171="sníž. přenesená",J171,0)</f>
        <v>0</v>
      </c>
      <c r="BI171" s="229">
        <f>IF(N171="nulová",J171,0)</f>
        <v>0</v>
      </c>
      <c r="BJ171" s="17" t="s">
        <v>162</v>
      </c>
      <c r="BK171" s="229">
        <f>ROUND(I171*H171,2)</f>
        <v>0</v>
      </c>
      <c r="BL171" s="17" t="s">
        <v>161</v>
      </c>
      <c r="BM171" s="228" t="s">
        <v>205</v>
      </c>
    </row>
    <row r="172" s="13" customFormat="1">
      <c r="A172" s="13"/>
      <c r="B172" s="230"/>
      <c r="C172" s="231"/>
      <c r="D172" s="232" t="s">
        <v>164</v>
      </c>
      <c r="E172" s="233" t="s">
        <v>1</v>
      </c>
      <c r="F172" s="234" t="s">
        <v>206</v>
      </c>
      <c r="G172" s="231"/>
      <c r="H172" s="235">
        <v>14.460000000000001</v>
      </c>
      <c r="I172" s="236"/>
      <c r="J172" s="231"/>
      <c r="K172" s="231"/>
      <c r="L172" s="237"/>
      <c r="M172" s="238"/>
      <c r="N172" s="239"/>
      <c r="O172" s="239"/>
      <c r="P172" s="239"/>
      <c r="Q172" s="239"/>
      <c r="R172" s="239"/>
      <c r="S172" s="239"/>
      <c r="T172" s="240"/>
      <c r="U172" s="13"/>
      <c r="V172" s="13"/>
      <c r="W172" s="13"/>
      <c r="X172" s="13"/>
      <c r="Y172" s="13"/>
      <c r="Z172" s="13"/>
      <c r="AA172" s="13"/>
      <c r="AB172" s="13"/>
      <c r="AC172" s="13"/>
      <c r="AD172" s="13"/>
      <c r="AE172" s="13"/>
      <c r="AT172" s="241" t="s">
        <v>164</v>
      </c>
      <c r="AU172" s="241" t="s">
        <v>162</v>
      </c>
      <c r="AV172" s="13" t="s">
        <v>162</v>
      </c>
      <c r="AW172" s="13" t="s">
        <v>34</v>
      </c>
      <c r="AX172" s="13" t="s">
        <v>78</v>
      </c>
      <c r="AY172" s="241" t="s">
        <v>156</v>
      </c>
    </row>
    <row r="173" s="13" customFormat="1">
      <c r="A173" s="13"/>
      <c r="B173" s="230"/>
      <c r="C173" s="231"/>
      <c r="D173" s="232" t="s">
        <v>164</v>
      </c>
      <c r="E173" s="233" t="s">
        <v>1</v>
      </c>
      <c r="F173" s="234" t="s">
        <v>207</v>
      </c>
      <c r="G173" s="231"/>
      <c r="H173" s="235">
        <v>8.4239999999999995</v>
      </c>
      <c r="I173" s="236"/>
      <c r="J173" s="231"/>
      <c r="K173" s="231"/>
      <c r="L173" s="237"/>
      <c r="M173" s="238"/>
      <c r="N173" s="239"/>
      <c r="O173" s="239"/>
      <c r="P173" s="239"/>
      <c r="Q173" s="239"/>
      <c r="R173" s="239"/>
      <c r="S173" s="239"/>
      <c r="T173" s="240"/>
      <c r="U173" s="13"/>
      <c r="V173" s="13"/>
      <c r="W173" s="13"/>
      <c r="X173" s="13"/>
      <c r="Y173" s="13"/>
      <c r="Z173" s="13"/>
      <c r="AA173" s="13"/>
      <c r="AB173" s="13"/>
      <c r="AC173" s="13"/>
      <c r="AD173" s="13"/>
      <c r="AE173" s="13"/>
      <c r="AT173" s="241" t="s">
        <v>164</v>
      </c>
      <c r="AU173" s="241" t="s">
        <v>162</v>
      </c>
      <c r="AV173" s="13" t="s">
        <v>162</v>
      </c>
      <c r="AW173" s="13" t="s">
        <v>34</v>
      </c>
      <c r="AX173" s="13" t="s">
        <v>78</v>
      </c>
      <c r="AY173" s="241" t="s">
        <v>156</v>
      </c>
    </row>
    <row r="174" s="14" customFormat="1">
      <c r="A174" s="14"/>
      <c r="B174" s="242"/>
      <c r="C174" s="243"/>
      <c r="D174" s="232" t="s">
        <v>164</v>
      </c>
      <c r="E174" s="244" t="s">
        <v>1</v>
      </c>
      <c r="F174" s="245" t="s">
        <v>167</v>
      </c>
      <c r="G174" s="243"/>
      <c r="H174" s="246">
        <v>22.884</v>
      </c>
      <c r="I174" s="247"/>
      <c r="J174" s="243"/>
      <c r="K174" s="243"/>
      <c r="L174" s="248"/>
      <c r="M174" s="249"/>
      <c r="N174" s="250"/>
      <c r="O174" s="250"/>
      <c r="P174" s="250"/>
      <c r="Q174" s="250"/>
      <c r="R174" s="250"/>
      <c r="S174" s="250"/>
      <c r="T174" s="251"/>
      <c r="U174" s="14"/>
      <c r="V174" s="14"/>
      <c r="W174" s="14"/>
      <c r="X174" s="14"/>
      <c r="Y174" s="14"/>
      <c r="Z174" s="14"/>
      <c r="AA174" s="14"/>
      <c r="AB174" s="14"/>
      <c r="AC174" s="14"/>
      <c r="AD174" s="14"/>
      <c r="AE174" s="14"/>
      <c r="AT174" s="252" t="s">
        <v>164</v>
      </c>
      <c r="AU174" s="252" t="s">
        <v>162</v>
      </c>
      <c r="AV174" s="14" t="s">
        <v>161</v>
      </c>
      <c r="AW174" s="14" t="s">
        <v>34</v>
      </c>
      <c r="AX174" s="14" t="s">
        <v>86</v>
      </c>
      <c r="AY174" s="252" t="s">
        <v>156</v>
      </c>
    </row>
    <row r="175" s="2" customFormat="1" ht="24.15" customHeight="1">
      <c r="A175" s="38"/>
      <c r="B175" s="39"/>
      <c r="C175" s="216" t="s">
        <v>208</v>
      </c>
      <c r="D175" s="216" t="s">
        <v>158</v>
      </c>
      <c r="E175" s="217" t="s">
        <v>209</v>
      </c>
      <c r="F175" s="218" t="s">
        <v>210</v>
      </c>
      <c r="G175" s="219" t="s">
        <v>90</v>
      </c>
      <c r="H175" s="220">
        <v>4</v>
      </c>
      <c r="I175" s="221"/>
      <c r="J175" s="222">
        <f>ROUND(I175*H175,2)</f>
        <v>0</v>
      </c>
      <c r="K175" s="223"/>
      <c r="L175" s="44"/>
      <c r="M175" s="224" t="s">
        <v>1</v>
      </c>
      <c r="N175" s="225" t="s">
        <v>44</v>
      </c>
      <c r="O175" s="91"/>
      <c r="P175" s="226">
        <f>O175*H175</f>
        <v>0</v>
      </c>
      <c r="Q175" s="226">
        <v>0.038899999999999997</v>
      </c>
      <c r="R175" s="226">
        <f>Q175*H175</f>
        <v>0.15559999999999999</v>
      </c>
      <c r="S175" s="226">
        <v>0</v>
      </c>
      <c r="T175" s="227">
        <f>S175*H175</f>
        <v>0</v>
      </c>
      <c r="U175" s="38"/>
      <c r="V175" s="38"/>
      <c r="W175" s="38"/>
      <c r="X175" s="38"/>
      <c r="Y175" s="38"/>
      <c r="Z175" s="38"/>
      <c r="AA175" s="38"/>
      <c r="AB175" s="38"/>
      <c r="AC175" s="38"/>
      <c r="AD175" s="38"/>
      <c r="AE175" s="38"/>
      <c r="AR175" s="228" t="s">
        <v>161</v>
      </c>
      <c r="AT175" s="228" t="s">
        <v>158</v>
      </c>
      <c r="AU175" s="228" t="s">
        <v>162</v>
      </c>
      <c r="AY175" s="17" t="s">
        <v>156</v>
      </c>
      <c r="BE175" s="229">
        <f>IF(N175="základní",J175,0)</f>
        <v>0</v>
      </c>
      <c r="BF175" s="229">
        <f>IF(N175="snížená",J175,0)</f>
        <v>0</v>
      </c>
      <c r="BG175" s="229">
        <f>IF(N175="zákl. přenesená",J175,0)</f>
        <v>0</v>
      </c>
      <c r="BH175" s="229">
        <f>IF(N175="sníž. přenesená",J175,0)</f>
        <v>0</v>
      </c>
      <c r="BI175" s="229">
        <f>IF(N175="nulová",J175,0)</f>
        <v>0</v>
      </c>
      <c r="BJ175" s="17" t="s">
        <v>162</v>
      </c>
      <c r="BK175" s="229">
        <f>ROUND(I175*H175,2)</f>
        <v>0</v>
      </c>
      <c r="BL175" s="17" t="s">
        <v>161</v>
      </c>
      <c r="BM175" s="228" t="s">
        <v>211</v>
      </c>
    </row>
    <row r="176" s="13" customFormat="1">
      <c r="A176" s="13"/>
      <c r="B176" s="230"/>
      <c r="C176" s="231"/>
      <c r="D176" s="232" t="s">
        <v>164</v>
      </c>
      <c r="E176" s="233" t="s">
        <v>1</v>
      </c>
      <c r="F176" s="234" t="s">
        <v>212</v>
      </c>
      <c r="G176" s="231"/>
      <c r="H176" s="235">
        <v>2</v>
      </c>
      <c r="I176" s="236"/>
      <c r="J176" s="231"/>
      <c r="K176" s="231"/>
      <c r="L176" s="237"/>
      <c r="M176" s="238"/>
      <c r="N176" s="239"/>
      <c r="O176" s="239"/>
      <c r="P176" s="239"/>
      <c r="Q176" s="239"/>
      <c r="R176" s="239"/>
      <c r="S176" s="239"/>
      <c r="T176" s="240"/>
      <c r="U176" s="13"/>
      <c r="V176" s="13"/>
      <c r="W176" s="13"/>
      <c r="X176" s="13"/>
      <c r="Y176" s="13"/>
      <c r="Z176" s="13"/>
      <c r="AA176" s="13"/>
      <c r="AB176" s="13"/>
      <c r="AC176" s="13"/>
      <c r="AD176" s="13"/>
      <c r="AE176" s="13"/>
      <c r="AT176" s="241" t="s">
        <v>164</v>
      </c>
      <c r="AU176" s="241" t="s">
        <v>162</v>
      </c>
      <c r="AV176" s="13" t="s">
        <v>162</v>
      </c>
      <c r="AW176" s="13" t="s">
        <v>34</v>
      </c>
      <c r="AX176" s="13" t="s">
        <v>78</v>
      </c>
      <c r="AY176" s="241" t="s">
        <v>156</v>
      </c>
    </row>
    <row r="177" s="13" customFormat="1">
      <c r="A177" s="13"/>
      <c r="B177" s="230"/>
      <c r="C177" s="231"/>
      <c r="D177" s="232" t="s">
        <v>164</v>
      </c>
      <c r="E177" s="233" t="s">
        <v>1</v>
      </c>
      <c r="F177" s="234" t="s">
        <v>213</v>
      </c>
      <c r="G177" s="231"/>
      <c r="H177" s="235">
        <v>2</v>
      </c>
      <c r="I177" s="236"/>
      <c r="J177" s="231"/>
      <c r="K177" s="231"/>
      <c r="L177" s="237"/>
      <c r="M177" s="238"/>
      <c r="N177" s="239"/>
      <c r="O177" s="239"/>
      <c r="P177" s="239"/>
      <c r="Q177" s="239"/>
      <c r="R177" s="239"/>
      <c r="S177" s="239"/>
      <c r="T177" s="240"/>
      <c r="U177" s="13"/>
      <c r="V177" s="13"/>
      <c r="W177" s="13"/>
      <c r="X177" s="13"/>
      <c r="Y177" s="13"/>
      <c r="Z177" s="13"/>
      <c r="AA177" s="13"/>
      <c r="AB177" s="13"/>
      <c r="AC177" s="13"/>
      <c r="AD177" s="13"/>
      <c r="AE177" s="13"/>
      <c r="AT177" s="241" t="s">
        <v>164</v>
      </c>
      <c r="AU177" s="241" t="s">
        <v>162</v>
      </c>
      <c r="AV177" s="13" t="s">
        <v>162</v>
      </c>
      <c r="AW177" s="13" t="s">
        <v>34</v>
      </c>
      <c r="AX177" s="13" t="s">
        <v>78</v>
      </c>
      <c r="AY177" s="241" t="s">
        <v>156</v>
      </c>
    </row>
    <row r="178" s="14" customFormat="1">
      <c r="A178" s="14"/>
      <c r="B178" s="242"/>
      <c r="C178" s="243"/>
      <c r="D178" s="232" t="s">
        <v>164</v>
      </c>
      <c r="E178" s="244" t="s">
        <v>1</v>
      </c>
      <c r="F178" s="245" t="s">
        <v>167</v>
      </c>
      <c r="G178" s="243"/>
      <c r="H178" s="246">
        <v>4</v>
      </c>
      <c r="I178" s="247"/>
      <c r="J178" s="243"/>
      <c r="K178" s="243"/>
      <c r="L178" s="248"/>
      <c r="M178" s="249"/>
      <c r="N178" s="250"/>
      <c r="O178" s="250"/>
      <c r="P178" s="250"/>
      <c r="Q178" s="250"/>
      <c r="R178" s="250"/>
      <c r="S178" s="250"/>
      <c r="T178" s="251"/>
      <c r="U178" s="14"/>
      <c r="V178" s="14"/>
      <c r="W178" s="14"/>
      <c r="X178" s="14"/>
      <c r="Y178" s="14"/>
      <c r="Z178" s="14"/>
      <c r="AA178" s="14"/>
      <c r="AB178" s="14"/>
      <c r="AC178" s="14"/>
      <c r="AD178" s="14"/>
      <c r="AE178" s="14"/>
      <c r="AT178" s="252" t="s">
        <v>164</v>
      </c>
      <c r="AU178" s="252" t="s">
        <v>162</v>
      </c>
      <c r="AV178" s="14" t="s">
        <v>161</v>
      </c>
      <c r="AW178" s="14" t="s">
        <v>34</v>
      </c>
      <c r="AX178" s="14" t="s">
        <v>86</v>
      </c>
      <c r="AY178" s="252" t="s">
        <v>156</v>
      </c>
    </row>
    <row r="179" s="2" customFormat="1" ht="24.15" customHeight="1">
      <c r="A179" s="38"/>
      <c r="B179" s="39"/>
      <c r="C179" s="216" t="s">
        <v>8</v>
      </c>
      <c r="D179" s="216" t="s">
        <v>158</v>
      </c>
      <c r="E179" s="217" t="s">
        <v>214</v>
      </c>
      <c r="F179" s="218" t="s">
        <v>215</v>
      </c>
      <c r="G179" s="219" t="s">
        <v>90</v>
      </c>
      <c r="H179" s="220">
        <v>81.109999999999999</v>
      </c>
      <c r="I179" s="221"/>
      <c r="J179" s="222">
        <f>ROUND(I179*H179,2)</f>
        <v>0</v>
      </c>
      <c r="K179" s="223"/>
      <c r="L179" s="44"/>
      <c r="M179" s="224" t="s">
        <v>1</v>
      </c>
      <c r="N179" s="225" t="s">
        <v>44</v>
      </c>
      <c r="O179" s="91"/>
      <c r="P179" s="226">
        <f>O179*H179</f>
        <v>0</v>
      </c>
      <c r="Q179" s="226">
        <v>0.094500000000000001</v>
      </c>
      <c r="R179" s="226">
        <f>Q179*H179</f>
        <v>7.6648949999999996</v>
      </c>
      <c r="S179" s="226">
        <v>0</v>
      </c>
      <c r="T179" s="227">
        <f>S179*H179</f>
        <v>0</v>
      </c>
      <c r="U179" s="38"/>
      <c r="V179" s="38"/>
      <c r="W179" s="38"/>
      <c r="X179" s="38"/>
      <c r="Y179" s="38"/>
      <c r="Z179" s="38"/>
      <c r="AA179" s="38"/>
      <c r="AB179" s="38"/>
      <c r="AC179" s="38"/>
      <c r="AD179" s="38"/>
      <c r="AE179" s="38"/>
      <c r="AR179" s="228" t="s">
        <v>161</v>
      </c>
      <c r="AT179" s="228" t="s">
        <v>158</v>
      </c>
      <c r="AU179" s="228" t="s">
        <v>162</v>
      </c>
      <c r="AY179" s="17" t="s">
        <v>156</v>
      </c>
      <c r="BE179" s="229">
        <f>IF(N179="základní",J179,0)</f>
        <v>0</v>
      </c>
      <c r="BF179" s="229">
        <f>IF(N179="snížená",J179,0)</f>
        <v>0</v>
      </c>
      <c r="BG179" s="229">
        <f>IF(N179="zákl. přenesená",J179,0)</f>
        <v>0</v>
      </c>
      <c r="BH179" s="229">
        <f>IF(N179="sníž. přenesená",J179,0)</f>
        <v>0</v>
      </c>
      <c r="BI179" s="229">
        <f>IF(N179="nulová",J179,0)</f>
        <v>0</v>
      </c>
      <c r="BJ179" s="17" t="s">
        <v>162</v>
      </c>
      <c r="BK179" s="229">
        <f>ROUND(I179*H179,2)</f>
        <v>0</v>
      </c>
      <c r="BL179" s="17" t="s">
        <v>161</v>
      </c>
      <c r="BM179" s="228" t="s">
        <v>216</v>
      </c>
    </row>
    <row r="180" s="13" customFormat="1">
      <c r="A180" s="13"/>
      <c r="B180" s="230"/>
      <c r="C180" s="231"/>
      <c r="D180" s="232" t="s">
        <v>164</v>
      </c>
      <c r="E180" s="233" t="s">
        <v>1</v>
      </c>
      <c r="F180" s="234" t="s">
        <v>97</v>
      </c>
      <c r="G180" s="231"/>
      <c r="H180" s="235">
        <v>81.109999999999999</v>
      </c>
      <c r="I180" s="236"/>
      <c r="J180" s="231"/>
      <c r="K180" s="231"/>
      <c r="L180" s="237"/>
      <c r="M180" s="238"/>
      <c r="N180" s="239"/>
      <c r="O180" s="239"/>
      <c r="P180" s="239"/>
      <c r="Q180" s="239"/>
      <c r="R180" s="239"/>
      <c r="S180" s="239"/>
      <c r="T180" s="240"/>
      <c r="U180" s="13"/>
      <c r="V180" s="13"/>
      <c r="W180" s="13"/>
      <c r="X180" s="13"/>
      <c r="Y180" s="13"/>
      <c r="Z180" s="13"/>
      <c r="AA180" s="13"/>
      <c r="AB180" s="13"/>
      <c r="AC180" s="13"/>
      <c r="AD180" s="13"/>
      <c r="AE180" s="13"/>
      <c r="AT180" s="241" t="s">
        <v>164</v>
      </c>
      <c r="AU180" s="241" t="s">
        <v>162</v>
      </c>
      <c r="AV180" s="13" t="s">
        <v>162</v>
      </c>
      <c r="AW180" s="13" t="s">
        <v>34</v>
      </c>
      <c r="AX180" s="13" t="s">
        <v>86</v>
      </c>
      <c r="AY180" s="241" t="s">
        <v>156</v>
      </c>
    </row>
    <row r="181" s="2" customFormat="1" ht="16.5" customHeight="1">
      <c r="A181" s="38"/>
      <c r="B181" s="39"/>
      <c r="C181" s="216" t="s">
        <v>217</v>
      </c>
      <c r="D181" s="216" t="s">
        <v>158</v>
      </c>
      <c r="E181" s="217" t="s">
        <v>218</v>
      </c>
      <c r="F181" s="218" t="s">
        <v>219</v>
      </c>
      <c r="G181" s="219" t="s">
        <v>90</v>
      </c>
      <c r="H181" s="220">
        <v>81.109999999999999</v>
      </c>
      <c r="I181" s="221"/>
      <c r="J181" s="222">
        <f>ROUND(I181*H181,2)</f>
        <v>0</v>
      </c>
      <c r="K181" s="223"/>
      <c r="L181" s="44"/>
      <c r="M181" s="224" t="s">
        <v>1</v>
      </c>
      <c r="N181" s="225" t="s">
        <v>44</v>
      </c>
      <c r="O181" s="91"/>
      <c r="P181" s="226">
        <f>O181*H181</f>
        <v>0</v>
      </c>
      <c r="Q181" s="226">
        <v>0.00012</v>
      </c>
      <c r="R181" s="226">
        <f>Q181*H181</f>
        <v>0.0097332000000000009</v>
      </c>
      <c r="S181" s="226">
        <v>0</v>
      </c>
      <c r="T181" s="227">
        <f>S181*H181</f>
        <v>0</v>
      </c>
      <c r="U181" s="38"/>
      <c r="V181" s="38"/>
      <c r="W181" s="38"/>
      <c r="X181" s="38"/>
      <c r="Y181" s="38"/>
      <c r="Z181" s="38"/>
      <c r="AA181" s="38"/>
      <c r="AB181" s="38"/>
      <c r="AC181" s="38"/>
      <c r="AD181" s="38"/>
      <c r="AE181" s="38"/>
      <c r="AR181" s="228" t="s">
        <v>161</v>
      </c>
      <c r="AT181" s="228" t="s">
        <v>158</v>
      </c>
      <c r="AU181" s="228" t="s">
        <v>162</v>
      </c>
      <c r="AY181" s="17" t="s">
        <v>156</v>
      </c>
      <c r="BE181" s="229">
        <f>IF(N181="základní",J181,0)</f>
        <v>0</v>
      </c>
      <c r="BF181" s="229">
        <f>IF(N181="snížená",J181,0)</f>
        <v>0</v>
      </c>
      <c r="BG181" s="229">
        <f>IF(N181="zákl. přenesená",J181,0)</f>
        <v>0</v>
      </c>
      <c r="BH181" s="229">
        <f>IF(N181="sníž. přenesená",J181,0)</f>
        <v>0</v>
      </c>
      <c r="BI181" s="229">
        <f>IF(N181="nulová",J181,0)</f>
        <v>0</v>
      </c>
      <c r="BJ181" s="17" t="s">
        <v>162</v>
      </c>
      <c r="BK181" s="229">
        <f>ROUND(I181*H181,2)</f>
        <v>0</v>
      </c>
      <c r="BL181" s="17" t="s">
        <v>161</v>
      </c>
      <c r="BM181" s="228" t="s">
        <v>220</v>
      </c>
    </row>
    <row r="182" s="13" customFormat="1">
      <c r="A182" s="13"/>
      <c r="B182" s="230"/>
      <c r="C182" s="231"/>
      <c r="D182" s="232" t="s">
        <v>164</v>
      </c>
      <c r="E182" s="233" t="s">
        <v>1</v>
      </c>
      <c r="F182" s="234" t="s">
        <v>97</v>
      </c>
      <c r="G182" s="231"/>
      <c r="H182" s="235">
        <v>81.109999999999999</v>
      </c>
      <c r="I182" s="236"/>
      <c r="J182" s="231"/>
      <c r="K182" s="231"/>
      <c r="L182" s="237"/>
      <c r="M182" s="238"/>
      <c r="N182" s="239"/>
      <c r="O182" s="239"/>
      <c r="P182" s="239"/>
      <c r="Q182" s="239"/>
      <c r="R182" s="239"/>
      <c r="S182" s="239"/>
      <c r="T182" s="240"/>
      <c r="U182" s="13"/>
      <c r="V182" s="13"/>
      <c r="W182" s="13"/>
      <c r="X182" s="13"/>
      <c r="Y182" s="13"/>
      <c r="Z182" s="13"/>
      <c r="AA182" s="13"/>
      <c r="AB182" s="13"/>
      <c r="AC182" s="13"/>
      <c r="AD182" s="13"/>
      <c r="AE182" s="13"/>
      <c r="AT182" s="241" t="s">
        <v>164</v>
      </c>
      <c r="AU182" s="241" t="s">
        <v>162</v>
      </c>
      <c r="AV182" s="13" t="s">
        <v>162</v>
      </c>
      <c r="AW182" s="13" t="s">
        <v>34</v>
      </c>
      <c r="AX182" s="13" t="s">
        <v>86</v>
      </c>
      <c r="AY182" s="241" t="s">
        <v>156</v>
      </c>
    </row>
    <row r="183" s="2" customFormat="1" ht="33" customHeight="1">
      <c r="A183" s="38"/>
      <c r="B183" s="39"/>
      <c r="C183" s="216" t="s">
        <v>221</v>
      </c>
      <c r="D183" s="216" t="s">
        <v>158</v>
      </c>
      <c r="E183" s="217" t="s">
        <v>222</v>
      </c>
      <c r="F183" s="218" t="s">
        <v>223</v>
      </c>
      <c r="G183" s="219" t="s">
        <v>224</v>
      </c>
      <c r="H183" s="220">
        <v>97.200000000000003</v>
      </c>
      <c r="I183" s="221"/>
      <c r="J183" s="222">
        <f>ROUND(I183*H183,2)</f>
        <v>0</v>
      </c>
      <c r="K183" s="223"/>
      <c r="L183" s="44"/>
      <c r="M183" s="224" t="s">
        <v>1</v>
      </c>
      <c r="N183" s="225" t="s">
        <v>44</v>
      </c>
      <c r="O183" s="91"/>
      <c r="P183" s="226">
        <f>O183*H183</f>
        <v>0</v>
      </c>
      <c r="Q183" s="226">
        <v>2.0000000000000002E-05</v>
      </c>
      <c r="R183" s="226">
        <f>Q183*H183</f>
        <v>0.0019440000000000002</v>
      </c>
      <c r="S183" s="226">
        <v>0</v>
      </c>
      <c r="T183" s="227">
        <f>S183*H183</f>
        <v>0</v>
      </c>
      <c r="U183" s="38"/>
      <c r="V183" s="38"/>
      <c r="W183" s="38"/>
      <c r="X183" s="38"/>
      <c r="Y183" s="38"/>
      <c r="Z183" s="38"/>
      <c r="AA183" s="38"/>
      <c r="AB183" s="38"/>
      <c r="AC183" s="38"/>
      <c r="AD183" s="38"/>
      <c r="AE183" s="38"/>
      <c r="AR183" s="228" t="s">
        <v>161</v>
      </c>
      <c r="AT183" s="228" t="s">
        <v>158</v>
      </c>
      <c r="AU183" s="228" t="s">
        <v>162</v>
      </c>
      <c r="AY183" s="17" t="s">
        <v>156</v>
      </c>
      <c r="BE183" s="229">
        <f>IF(N183="základní",J183,0)</f>
        <v>0</v>
      </c>
      <c r="BF183" s="229">
        <f>IF(N183="snížená",J183,0)</f>
        <v>0</v>
      </c>
      <c r="BG183" s="229">
        <f>IF(N183="zákl. přenesená",J183,0)</f>
        <v>0</v>
      </c>
      <c r="BH183" s="229">
        <f>IF(N183="sníž. přenesená",J183,0)</f>
        <v>0</v>
      </c>
      <c r="BI183" s="229">
        <f>IF(N183="nulová",J183,0)</f>
        <v>0</v>
      </c>
      <c r="BJ183" s="17" t="s">
        <v>162</v>
      </c>
      <c r="BK183" s="229">
        <f>ROUND(I183*H183,2)</f>
        <v>0</v>
      </c>
      <c r="BL183" s="17" t="s">
        <v>161</v>
      </c>
      <c r="BM183" s="228" t="s">
        <v>225</v>
      </c>
    </row>
    <row r="184" s="15" customFormat="1">
      <c r="A184" s="15"/>
      <c r="B184" s="253"/>
      <c r="C184" s="254"/>
      <c r="D184" s="232" t="s">
        <v>164</v>
      </c>
      <c r="E184" s="255" t="s">
        <v>1</v>
      </c>
      <c r="F184" s="256" t="s">
        <v>226</v>
      </c>
      <c r="G184" s="254"/>
      <c r="H184" s="255" t="s">
        <v>1</v>
      </c>
      <c r="I184" s="257"/>
      <c r="J184" s="254"/>
      <c r="K184" s="254"/>
      <c r="L184" s="258"/>
      <c r="M184" s="259"/>
      <c r="N184" s="260"/>
      <c r="O184" s="260"/>
      <c r="P184" s="260"/>
      <c r="Q184" s="260"/>
      <c r="R184" s="260"/>
      <c r="S184" s="260"/>
      <c r="T184" s="261"/>
      <c r="U184" s="15"/>
      <c r="V184" s="15"/>
      <c r="W184" s="15"/>
      <c r="X184" s="15"/>
      <c r="Y184" s="15"/>
      <c r="Z184" s="15"/>
      <c r="AA184" s="15"/>
      <c r="AB184" s="15"/>
      <c r="AC184" s="15"/>
      <c r="AD184" s="15"/>
      <c r="AE184" s="15"/>
      <c r="AT184" s="262" t="s">
        <v>164</v>
      </c>
      <c r="AU184" s="262" t="s">
        <v>162</v>
      </c>
      <c r="AV184" s="15" t="s">
        <v>86</v>
      </c>
      <c r="AW184" s="15" t="s">
        <v>34</v>
      </c>
      <c r="AX184" s="15" t="s">
        <v>78</v>
      </c>
      <c r="AY184" s="262" t="s">
        <v>156</v>
      </c>
    </row>
    <row r="185" s="13" customFormat="1">
      <c r="A185" s="13"/>
      <c r="B185" s="230"/>
      <c r="C185" s="231"/>
      <c r="D185" s="232" t="s">
        <v>164</v>
      </c>
      <c r="E185" s="233" t="s">
        <v>1</v>
      </c>
      <c r="F185" s="234" t="s">
        <v>227</v>
      </c>
      <c r="G185" s="231"/>
      <c r="H185" s="235">
        <v>13.4</v>
      </c>
      <c r="I185" s="236"/>
      <c r="J185" s="231"/>
      <c r="K185" s="231"/>
      <c r="L185" s="237"/>
      <c r="M185" s="238"/>
      <c r="N185" s="239"/>
      <c r="O185" s="239"/>
      <c r="P185" s="239"/>
      <c r="Q185" s="239"/>
      <c r="R185" s="239"/>
      <c r="S185" s="239"/>
      <c r="T185" s="240"/>
      <c r="U185" s="13"/>
      <c r="V185" s="13"/>
      <c r="W185" s="13"/>
      <c r="X185" s="13"/>
      <c r="Y185" s="13"/>
      <c r="Z185" s="13"/>
      <c r="AA185" s="13"/>
      <c r="AB185" s="13"/>
      <c r="AC185" s="13"/>
      <c r="AD185" s="13"/>
      <c r="AE185" s="13"/>
      <c r="AT185" s="241" t="s">
        <v>164</v>
      </c>
      <c r="AU185" s="241" t="s">
        <v>162</v>
      </c>
      <c r="AV185" s="13" t="s">
        <v>162</v>
      </c>
      <c r="AW185" s="13" t="s">
        <v>34</v>
      </c>
      <c r="AX185" s="13" t="s">
        <v>78</v>
      </c>
      <c r="AY185" s="241" t="s">
        <v>156</v>
      </c>
    </row>
    <row r="186" s="15" customFormat="1">
      <c r="A186" s="15"/>
      <c r="B186" s="253"/>
      <c r="C186" s="254"/>
      <c r="D186" s="232" t="s">
        <v>164</v>
      </c>
      <c r="E186" s="255" t="s">
        <v>1</v>
      </c>
      <c r="F186" s="256" t="s">
        <v>228</v>
      </c>
      <c r="G186" s="254"/>
      <c r="H186" s="255" t="s">
        <v>1</v>
      </c>
      <c r="I186" s="257"/>
      <c r="J186" s="254"/>
      <c r="K186" s="254"/>
      <c r="L186" s="258"/>
      <c r="M186" s="259"/>
      <c r="N186" s="260"/>
      <c r="O186" s="260"/>
      <c r="P186" s="260"/>
      <c r="Q186" s="260"/>
      <c r="R186" s="260"/>
      <c r="S186" s="260"/>
      <c r="T186" s="261"/>
      <c r="U186" s="15"/>
      <c r="V186" s="15"/>
      <c r="W186" s="15"/>
      <c r="X186" s="15"/>
      <c r="Y186" s="15"/>
      <c r="Z186" s="15"/>
      <c r="AA186" s="15"/>
      <c r="AB186" s="15"/>
      <c r="AC186" s="15"/>
      <c r="AD186" s="15"/>
      <c r="AE186" s="15"/>
      <c r="AT186" s="262" t="s">
        <v>164</v>
      </c>
      <c r="AU186" s="262" t="s">
        <v>162</v>
      </c>
      <c r="AV186" s="15" t="s">
        <v>86</v>
      </c>
      <c r="AW186" s="15" t="s">
        <v>34</v>
      </c>
      <c r="AX186" s="15" t="s">
        <v>78</v>
      </c>
      <c r="AY186" s="262" t="s">
        <v>156</v>
      </c>
    </row>
    <row r="187" s="13" customFormat="1">
      <c r="A187" s="13"/>
      <c r="B187" s="230"/>
      <c r="C187" s="231"/>
      <c r="D187" s="232" t="s">
        <v>164</v>
      </c>
      <c r="E187" s="233" t="s">
        <v>1</v>
      </c>
      <c r="F187" s="234" t="s">
        <v>229</v>
      </c>
      <c r="G187" s="231"/>
      <c r="H187" s="235">
        <v>19.399999999999999</v>
      </c>
      <c r="I187" s="236"/>
      <c r="J187" s="231"/>
      <c r="K187" s="231"/>
      <c r="L187" s="237"/>
      <c r="M187" s="238"/>
      <c r="N187" s="239"/>
      <c r="O187" s="239"/>
      <c r="P187" s="239"/>
      <c r="Q187" s="239"/>
      <c r="R187" s="239"/>
      <c r="S187" s="239"/>
      <c r="T187" s="240"/>
      <c r="U187" s="13"/>
      <c r="V187" s="13"/>
      <c r="W187" s="13"/>
      <c r="X187" s="13"/>
      <c r="Y187" s="13"/>
      <c r="Z187" s="13"/>
      <c r="AA187" s="13"/>
      <c r="AB187" s="13"/>
      <c r="AC187" s="13"/>
      <c r="AD187" s="13"/>
      <c r="AE187" s="13"/>
      <c r="AT187" s="241" t="s">
        <v>164</v>
      </c>
      <c r="AU187" s="241" t="s">
        <v>162</v>
      </c>
      <c r="AV187" s="13" t="s">
        <v>162</v>
      </c>
      <c r="AW187" s="13" t="s">
        <v>34</v>
      </c>
      <c r="AX187" s="13" t="s">
        <v>78</v>
      </c>
      <c r="AY187" s="241" t="s">
        <v>156</v>
      </c>
    </row>
    <row r="188" s="15" customFormat="1">
      <c r="A188" s="15"/>
      <c r="B188" s="253"/>
      <c r="C188" s="254"/>
      <c r="D188" s="232" t="s">
        <v>164</v>
      </c>
      <c r="E188" s="255" t="s">
        <v>1</v>
      </c>
      <c r="F188" s="256" t="s">
        <v>230</v>
      </c>
      <c r="G188" s="254"/>
      <c r="H188" s="255" t="s">
        <v>1</v>
      </c>
      <c r="I188" s="257"/>
      <c r="J188" s="254"/>
      <c r="K188" s="254"/>
      <c r="L188" s="258"/>
      <c r="M188" s="259"/>
      <c r="N188" s="260"/>
      <c r="O188" s="260"/>
      <c r="P188" s="260"/>
      <c r="Q188" s="260"/>
      <c r="R188" s="260"/>
      <c r="S188" s="260"/>
      <c r="T188" s="261"/>
      <c r="U188" s="15"/>
      <c r="V188" s="15"/>
      <c r="W188" s="15"/>
      <c r="X188" s="15"/>
      <c r="Y188" s="15"/>
      <c r="Z188" s="15"/>
      <c r="AA188" s="15"/>
      <c r="AB188" s="15"/>
      <c r="AC188" s="15"/>
      <c r="AD188" s="15"/>
      <c r="AE188" s="15"/>
      <c r="AT188" s="262" t="s">
        <v>164</v>
      </c>
      <c r="AU188" s="262" t="s">
        <v>162</v>
      </c>
      <c r="AV188" s="15" t="s">
        <v>86</v>
      </c>
      <c r="AW188" s="15" t="s">
        <v>34</v>
      </c>
      <c r="AX188" s="15" t="s">
        <v>78</v>
      </c>
      <c r="AY188" s="262" t="s">
        <v>156</v>
      </c>
    </row>
    <row r="189" s="13" customFormat="1">
      <c r="A189" s="13"/>
      <c r="B189" s="230"/>
      <c r="C189" s="231"/>
      <c r="D189" s="232" t="s">
        <v>164</v>
      </c>
      <c r="E189" s="233" t="s">
        <v>1</v>
      </c>
      <c r="F189" s="234" t="s">
        <v>231</v>
      </c>
      <c r="G189" s="231"/>
      <c r="H189" s="235">
        <v>19.199999999999999</v>
      </c>
      <c r="I189" s="236"/>
      <c r="J189" s="231"/>
      <c r="K189" s="231"/>
      <c r="L189" s="237"/>
      <c r="M189" s="238"/>
      <c r="N189" s="239"/>
      <c r="O189" s="239"/>
      <c r="P189" s="239"/>
      <c r="Q189" s="239"/>
      <c r="R189" s="239"/>
      <c r="S189" s="239"/>
      <c r="T189" s="240"/>
      <c r="U189" s="13"/>
      <c r="V189" s="13"/>
      <c r="W189" s="13"/>
      <c r="X189" s="13"/>
      <c r="Y189" s="13"/>
      <c r="Z189" s="13"/>
      <c r="AA189" s="13"/>
      <c r="AB189" s="13"/>
      <c r="AC189" s="13"/>
      <c r="AD189" s="13"/>
      <c r="AE189" s="13"/>
      <c r="AT189" s="241" t="s">
        <v>164</v>
      </c>
      <c r="AU189" s="241" t="s">
        <v>162</v>
      </c>
      <c r="AV189" s="13" t="s">
        <v>162</v>
      </c>
      <c r="AW189" s="13" t="s">
        <v>34</v>
      </c>
      <c r="AX189" s="13" t="s">
        <v>78</v>
      </c>
      <c r="AY189" s="241" t="s">
        <v>156</v>
      </c>
    </row>
    <row r="190" s="15" customFormat="1">
      <c r="A190" s="15"/>
      <c r="B190" s="253"/>
      <c r="C190" s="254"/>
      <c r="D190" s="232" t="s">
        <v>164</v>
      </c>
      <c r="E190" s="255" t="s">
        <v>1</v>
      </c>
      <c r="F190" s="256" t="s">
        <v>230</v>
      </c>
      <c r="G190" s="254"/>
      <c r="H190" s="255" t="s">
        <v>1</v>
      </c>
      <c r="I190" s="257"/>
      <c r="J190" s="254"/>
      <c r="K190" s="254"/>
      <c r="L190" s="258"/>
      <c r="M190" s="259"/>
      <c r="N190" s="260"/>
      <c r="O190" s="260"/>
      <c r="P190" s="260"/>
      <c r="Q190" s="260"/>
      <c r="R190" s="260"/>
      <c r="S190" s="260"/>
      <c r="T190" s="261"/>
      <c r="U190" s="15"/>
      <c r="V190" s="15"/>
      <c r="W190" s="15"/>
      <c r="X190" s="15"/>
      <c r="Y190" s="15"/>
      <c r="Z190" s="15"/>
      <c r="AA190" s="15"/>
      <c r="AB190" s="15"/>
      <c r="AC190" s="15"/>
      <c r="AD190" s="15"/>
      <c r="AE190" s="15"/>
      <c r="AT190" s="262" t="s">
        <v>164</v>
      </c>
      <c r="AU190" s="262" t="s">
        <v>162</v>
      </c>
      <c r="AV190" s="15" t="s">
        <v>86</v>
      </c>
      <c r="AW190" s="15" t="s">
        <v>34</v>
      </c>
      <c r="AX190" s="15" t="s">
        <v>78</v>
      </c>
      <c r="AY190" s="262" t="s">
        <v>156</v>
      </c>
    </row>
    <row r="191" s="13" customFormat="1">
      <c r="A191" s="13"/>
      <c r="B191" s="230"/>
      <c r="C191" s="231"/>
      <c r="D191" s="232" t="s">
        <v>164</v>
      </c>
      <c r="E191" s="233" t="s">
        <v>1</v>
      </c>
      <c r="F191" s="234" t="s">
        <v>232</v>
      </c>
      <c r="G191" s="231"/>
      <c r="H191" s="235">
        <v>17.800000000000001</v>
      </c>
      <c r="I191" s="236"/>
      <c r="J191" s="231"/>
      <c r="K191" s="231"/>
      <c r="L191" s="237"/>
      <c r="M191" s="238"/>
      <c r="N191" s="239"/>
      <c r="O191" s="239"/>
      <c r="P191" s="239"/>
      <c r="Q191" s="239"/>
      <c r="R191" s="239"/>
      <c r="S191" s="239"/>
      <c r="T191" s="240"/>
      <c r="U191" s="13"/>
      <c r="V191" s="13"/>
      <c r="W191" s="13"/>
      <c r="X191" s="13"/>
      <c r="Y191" s="13"/>
      <c r="Z191" s="13"/>
      <c r="AA191" s="13"/>
      <c r="AB191" s="13"/>
      <c r="AC191" s="13"/>
      <c r="AD191" s="13"/>
      <c r="AE191" s="13"/>
      <c r="AT191" s="241" t="s">
        <v>164</v>
      </c>
      <c r="AU191" s="241" t="s">
        <v>162</v>
      </c>
      <c r="AV191" s="13" t="s">
        <v>162</v>
      </c>
      <c r="AW191" s="13" t="s">
        <v>34</v>
      </c>
      <c r="AX191" s="13" t="s">
        <v>78</v>
      </c>
      <c r="AY191" s="241" t="s">
        <v>156</v>
      </c>
    </row>
    <row r="192" s="15" customFormat="1">
      <c r="A192" s="15"/>
      <c r="B192" s="253"/>
      <c r="C192" s="254"/>
      <c r="D192" s="232" t="s">
        <v>164</v>
      </c>
      <c r="E192" s="255" t="s">
        <v>1</v>
      </c>
      <c r="F192" s="256" t="s">
        <v>233</v>
      </c>
      <c r="G192" s="254"/>
      <c r="H192" s="255" t="s">
        <v>1</v>
      </c>
      <c r="I192" s="257"/>
      <c r="J192" s="254"/>
      <c r="K192" s="254"/>
      <c r="L192" s="258"/>
      <c r="M192" s="259"/>
      <c r="N192" s="260"/>
      <c r="O192" s="260"/>
      <c r="P192" s="260"/>
      <c r="Q192" s="260"/>
      <c r="R192" s="260"/>
      <c r="S192" s="260"/>
      <c r="T192" s="261"/>
      <c r="U192" s="15"/>
      <c r="V192" s="15"/>
      <c r="W192" s="15"/>
      <c r="X192" s="15"/>
      <c r="Y192" s="15"/>
      <c r="Z192" s="15"/>
      <c r="AA192" s="15"/>
      <c r="AB192" s="15"/>
      <c r="AC192" s="15"/>
      <c r="AD192" s="15"/>
      <c r="AE192" s="15"/>
      <c r="AT192" s="262" t="s">
        <v>164</v>
      </c>
      <c r="AU192" s="262" t="s">
        <v>162</v>
      </c>
      <c r="AV192" s="15" t="s">
        <v>86</v>
      </c>
      <c r="AW192" s="15" t="s">
        <v>34</v>
      </c>
      <c r="AX192" s="15" t="s">
        <v>78</v>
      </c>
      <c r="AY192" s="262" t="s">
        <v>156</v>
      </c>
    </row>
    <row r="193" s="13" customFormat="1">
      <c r="A193" s="13"/>
      <c r="B193" s="230"/>
      <c r="C193" s="231"/>
      <c r="D193" s="232" t="s">
        <v>164</v>
      </c>
      <c r="E193" s="233" t="s">
        <v>1</v>
      </c>
      <c r="F193" s="234" t="s">
        <v>234</v>
      </c>
      <c r="G193" s="231"/>
      <c r="H193" s="235">
        <v>13.6</v>
      </c>
      <c r="I193" s="236"/>
      <c r="J193" s="231"/>
      <c r="K193" s="231"/>
      <c r="L193" s="237"/>
      <c r="M193" s="238"/>
      <c r="N193" s="239"/>
      <c r="O193" s="239"/>
      <c r="P193" s="239"/>
      <c r="Q193" s="239"/>
      <c r="R193" s="239"/>
      <c r="S193" s="239"/>
      <c r="T193" s="240"/>
      <c r="U193" s="13"/>
      <c r="V193" s="13"/>
      <c r="W193" s="13"/>
      <c r="X193" s="13"/>
      <c r="Y193" s="13"/>
      <c r="Z193" s="13"/>
      <c r="AA193" s="13"/>
      <c r="AB193" s="13"/>
      <c r="AC193" s="13"/>
      <c r="AD193" s="13"/>
      <c r="AE193" s="13"/>
      <c r="AT193" s="241" t="s">
        <v>164</v>
      </c>
      <c r="AU193" s="241" t="s">
        <v>162</v>
      </c>
      <c r="AV193" s="13" t="s">
        <v>162</v>
      </c>
      <c r="AW193" s="13" t="s">
        <v>34</v>
      </c>
      <c r="AX193" s="13" t="s">
        <v>78</v>
      </c>
      <c r="AY193" s="241" t="s">
        <v>156</v>
      </c>
    </row>
    <row r="194" s="15" customFormat="1">
      <c r="A194" s="15"/>
      <c r="B194" s="253"/>
      <c r="C194" s="254"/>
      <c r="D194" s="232" t="s">
        <v>164</v>
      </c>
      <c r="E194" s="255" t="s">
        <v>1</v>
      </c>
      <c r="F194" s="256" t="s">
        <v>235</v>
      </c>
      <c r="G194" s="254"/>
      <c r="H194" s="255" t="s">
        <v>1</v>
      </c>
      <c r="I194" s="257"/>
      <c r="J194" s="254"/>
      <c r="K194" s="254"/>
      <c r="L194" s="258"/>
      <c r="M194" s="259"/>
      <c r="N194" s="260"/>
      <c r="O194" s="260"/>
      <c r="P194" s="260"/>
      <c r="Q194" s="260"/>
      <c r="R194" s="260"/>
      <c r="S194" s="260"/>
      <c r="T194" s="261"/>
      <c r="U194" s="15"/>
      <c r="V194" s="15"/>
      <c r="W194" s="15"/>
      <c r="X194" s="15"/>
      <c r="Y194" s="15"/>
      <c r="Z194" s="15"/>
      <c r="AA194" s="15"/>
      <c r="AB194" s="15"/>
      <c r="AC194" s="15"/>
      <c r="AD194" s="15"/>
      <c r="AE194" s="15"/>
      <c r="AT194" s="262" t="s">
        <v>164</v>
      </c>
      <c r="AU194" s="262" t="s">
        <v>162</v>
      </c>
      <c r="AV194" s="15" t="s">
        <v>86</v>
      </c>
      <c r="AW194" s="15" t="s">
        <v>34</v>
      </c>
      <c r="AX194" s="15" t="s">
        <v>78</v>
      </c>
      <c r="AY194" s="262" t="s">
        <v>156</v>
      </c>
    </row>
    <row r="195" s="13" customFormat="1">
      <c r="A195" s="13"/>
      <c r="B195" s="230"/>
      <c r="C195" s="231"/>
      <c r="D195" s="232" t="s">
        <v>164</v>
      </c>
      <c r="E195" s="233" t="s">
        <v>1</v>
      </c>
      <c r="F195" s="234" t="s">
        <v>236</v>
      </c>
      <c r="G195" s="231"/>
      <c r="H195" s="235">
        <v>4.4000000000000004</v>
      </c>
      <c r="I195" s="236"/>
      <c r="J195" s="231"/>
      <c r="K195" s="231"/>
      <c r="L195" s="237"/>
      <c r="M195" s="238"/>
      <c r="N195" s="239"/>
      <c r="O195" s="239"/>
      <c r="P195" s="239"/>
      <c r="Q195" s="239"/>
      <c r="R195" s="239"/>
      <c r="S195" s="239"/>
      <c r="T195" s="240"/>
      <c r="U195" s="13"/>
      <c r="V195" s="13"/>
      <c r="W195" s="13"/>
      <c r="X195" s="13"/>
      <c r="Y195" s="13"/>
      <c r="Z195" s="13"/>
      <c r="AA195" s="13"/>
      <c r="AB195" s="13"/>
      <c r="AC195" s="13"/>
      <c r="AD195" s="13"/>
      <c r="AE195" s="13"/>
      <c r="AT195" s="241" t="s">
        <v>164</v>
      </c>
      <c r="AU195" s="241" t="s">
        <v>162</v>
      </c>
      <c r="AV195" s="13" t="s">
        <v>162</v>
      </c>
      <c r="AW195" s="13" t="s">
        <v>34</v>
      </c>
      <c r="AX195" s="13" t="s">
        <v>78</v>
      </c>
      <c r="AY195" s="241" t="s">
        <v>156</v>
      </c>
    </row>
    <row r="196" s="15" customFormat="1">
      <c r="A196" s="15"/>
      <c r="B196" s="253"/>
      <c r="C196" s="254"/>
      <c r="D196" s="232" t="s">
        <v>164</v>
      </c>
      <c r="E196" s="255" t="s">
        <v>1</v>
      </c>
      <c r="F196" s="256" t="s">
        <v>237</v>
      </c>
      <c r="G196" s="254"/>
      <c r="H196" s="255" t="s">
        <v>1</v>
      </c>
      <c r="I196" s="257"/>
      <c r="J196" s="254"/>
      <c r="K196" s="254"/>
      <c r="L196" s="258"/>
      <c r="M196" s="259"/>
      <c r="N196" s="260"/>
      <c r="O196" s="260"/>
      <c r="P196" s="260"/>
      <c r="Q196" s="260"/>
      <c r="R196" s="260"/>
      <c r="S196" s="260"/>
      <c r="T196" s="261"/>
      <c r="U196" s="15"/>
      <c r="V196" s="15"/>
      <c r="W196" s="15"/>
      <c r="X196" s="15"/>
      <c r="Y196" s="15"/>
      <c r="Z196" s="15"/>
      <c r="AA196" s="15"/>
      <c r="AB196" s="15"/>
      <c r="AC196" s="15"/>
      <c r="AD196" s="15"/>
      <c r="AE196" s="15"/>
      <c r="AT196" s="262" t="s">
        <v>164</v>
      </c>
      <c r="AU196" s="262" t="s">
        <v>162</v>
      </c>
      <c r="AV196" s="15" t="s">
        <v>86</v>
      </c>
      <c r="AW196" s="15" t="s">
        <v>34</v>
      </c>
      <c r="AX196" s="15" t="s">
        <v>78</v>
      </c>
      <c r="AY196" s="262" t="s">
        <v>156</v>
      </c>
    </row>
    <row r="197" s="13" customFormat="1">
      <c r="A197" s="13"/>
      <c r="B197" s="230"/>
      <c r="C197" s="231"/>
      <c r="D197" s="232" t="s">
        <v>164</v>
      </c>
      <c r="E197" s="233" t="s">
        <v>1</v>
      </c>
      <c r="F197" s="234" t="s">
        <v>238</v>
      </c>
      <c r="G197" s="231"/>
      <c r="H197" s="235">
        <v>5.7999999999999998</v>
      </c>
      <c r="I197" s="236"/>
      <c r="J197" s="231"/>
      <c r="K197" s="231"/>
      <c r="L197" s="237"/>
      <c r="M197" s="238"/>
      <c r="N197" s="239"/>
      <c r="O197" s="239"/>
      <c r="P197" s="239"/>
      <c r="Q197" s="239"/>
      <c r="R197" s="239"/>
      <c r="S197" s="239"/>
      <c r="T197" s="240"/>
      <c r="U197" s="13"/>
      <c r="V197" s="13"/>
      <c r="W197" s="13"/>
      <c r="X197" s="13"/>
      <c r="Y197" s="13"/>
      <c r="Z197" s="13"/>
      <c r="AA197" s="13"/>
      <c r="AB197" s="13"/>
      <c r="AC197" s="13"/>
      <c r="AD197" s="13"/>
      <c r="AE197" s="13"/>
      <c r="AT197" s="241" t="s">
        <v>164</v>
      </c>
      <c r="AU197" s="241" t="s">
        <v>162</v>
      </c>
      <c r="AV197" s="13" t="s">
        <v>162</v>
      </c>
      <c r="AW197" s="13" t="s">
        <v>34</v>
      </c>
      <c r="AX197" s="13" t="s">
        <v>78</v>
      </c>
      <c r="AY197" s="241" t="s">
        <v>156</v>
      </c>
    </row>
    <row r="198" s="15" customFormat="1">
      <c r="A198" s="15"/>
      <c r="B198" s="253"/>
      <c r="C198" s="254"/>
      <c r="D198" s="232" t="s">
        <v>164</v>
      </c>
      <c r="E198" s="255" t="s">
        <v>1</v>
      </c>
      <c r="F198" s="256" t="s">
        <v>239</v>
      </c>
      <c r="G198" s="254"/>
      <c r="H198" s="255" t="s">
        <v>1</v>
      </c>
      <c r="I198" s="257"/>
      <c r="J198" s="254"/>
      <c r="K198" s="254"/>
      <c r="L198" s="258"/>
      <c r="M198" s="259"/>
      <c r="N198" s="260"/>
      <c r="O198" s="260"/>
      <c r="P198" s="260"/>
      <c r="Q198" s="260"/>
      <c r="R198" s="260"/>
      <c r="S198" s="260"/>
      <c r="T198" s="261"/>
      <c r="U198" s="15"/>
      <c r="V198" s="15"/>
      <c r="W198" s="15"/>
      <c r="X198" s="15"/>
      <c r="Y198" s="15"/>
      <c r="Z198" s="15"/>
      <c r="AA198" s="15"/>
      <c r="AB198" s="15"/>
      <c r="AC198" s="15"/>
      <c r="AD198" s="15"/>
      <c r="AE198" s="15"/>
      <c r="AT198" s="262" t="s">
        <v>164</v>
      </c>
      <c r="AU198" s="262" t="s">
        <v>162</v>
      </c>
      <c r="AV198" s="15" t="s">
        <v>86</v>
      </c>
      <c r="AW198" s="15" t="s">
        <v>34</v>
      </c>
      <c r="AX198" s="15" t="s">
        <v>78</v>
      </c>
      <c r="AY198" s="262" t="s">
        <v>156</v>
      </c>
    </row>
    <row r="199" s="13" customFormat="1">
      <c r="A199" s="13"/>
      <c r="B199" s="230"/>
      <c r="C199" s="231"/>
      <c r="D199" s="232" t="s">
        <v>164</v>
      </c>
      <c r="E199" s="233" t="s">
        <v>1</v>
      </c>
      <c r="F199" s="234" t="s">
        <v>240</v>
      </c>
      <c r="G199" s="231"/>
      <c r="H199" s="235">
        <v>3.6000000000000001</v>
      </c>
      <c r="I199" s="236"/>
      <c r="J199" s="231"/>
      <c r="K199" s="231"/>
      <c r="L199" s="237"/>
      <c r="M199" s="238"/>
      <c r="N199" s="239"/>
      <c r="O199" s="239"/>
      <c r="P199" s="239"/>
      <c r="Q199" s="239"/>
      <c r="R199" s="239"/>
      <c r="S199" s="239"/>
      <c r="T199" s="240"/>
      <c r="U199" s="13"/>
      <c r="V199" s="13"/>
      <c r="W199" s="13"/>
      <c r="X199" s="13"/>
      <c r="Y199" s="13"/>
      <c r="Z199" s="13"/>
      <c r="AA199" s="13"/>
      <c r="AB199" s="13"/>
      <c r="AC199" s="13"/>
      <c r="AD199" s="13"/>
      <c r="AE199" s="13"/>
      <c r="AT199" s="241" t="s">
        <v>164</v>
      </c>
      <c r="AU199" s="241" t="s">
        <v>162</v>
      </c>
      <c r="AV199" s="13" t="s">
        <v>162</v>
      </c>
      <c r="AW199" s="13" t="s">
        <v>34</v>
      </c>
      <c r="AX199" s="13" t="s">
        <v>78</v>
      </c>
      <c r="AY199" s="241" t="s">
        <v>156</v>
      </c>
    </row>
    <row r="200" s="14" customFormat="1">
      <c r="A200" s="14"/>
      <c r="B200" s="242"/>
      <c r="C200" s="243"/>
      <c r="D200" s="232" t="s">
        <v>164</v>
      </c>
      <c r="E200" s="244" t="s">
        <v>1</v>
      </c>
      <c r="F200" s="245" t="s">
        <v>167</v>
      </c>
      <c r="G200" s="243"/>
      <c r="H200" s="246">
        <v>97.199999999999989</v>
      </c>
      <c r="I200" s="247"/>
      <c r="J200" s="243"/>
      <c r="K200" s="243"/>
      <c r="L200" s="248"/>
      <c r="M200" s="249"/>
      <c r="N200" s="250"/>
      <c r="O200" s="250"/>
      <c r="P200" s="250"/>
      <c r="Q200" s="250"/>
      <c r="R200" s="250"/>
      <c r="S200" s="250"/>
      <c r="T200" s="251"/>
      <c r="U200" s="14"/>
      <c r="V200" s="14"/>
      <c r="W200" s="14"/>
      <c r="X200" s="14"/>
      <c r="Y200" s="14"/>
      <c r="Z200" s="14"/>
      <c r="AA200" s="14"/>
      <c r="AB200" s="14"/>
      <c r="AC200" s="14"/>
      <c r="AD200" s="14"/>
      <c r="AE200" s="14"/>
      <c r="AT200" s="252" t="s">
        <v>164</v>
      </c>
      <c r="AU200" s="252" t="s">
        <v>162</v>
      </c>
      <c r="AV200" s="14" t="s">
        <v>161</v>
      </c>
      <c r="AW200" s="14" t="s">
        <v>34</v>
      </c>
      <c r="AX200" s="14" t="s">
        <v>86</v>
      </c>
      <c r="AY200" s="252" t="s">
        <v>156</v>
      </c>
    </row>
    <row r="201" s="12" customFormat="1" ht="22.8" customHeight="1">
      <c r="A201" s="12"/>
      <c r="B201" s="200"/>
      <c r="C201" s="201"/>
      <c r="D201" s="202" t="s">
        <v>77</v>
      </c>
      <c r="E201" s="214" t="s">
        <v>197</v>
      </c>
      <c r="F201" s="214" t="s">
        <v>241</v>
      </c>
      <c r="G201" s="201"/>
      <c r="H201" s="201"/>
      <c r="I201" s="204"/>
      <c r="J201" s="215">
        <f>BK201</f>
        <v>0</v>
      </c>
      <c r="K201" s="201"/>
      <c r="L201" s="206"/>
      <c r="M201" s="207"/>
      <c r="N201" s="208"/>
      <c r="O201" s="208"/>
      <c r="P201" s="209">
        <f>SUM(P202:P224)</f>
        <v>0</v>
      </c>
      <c r="Q201" s="208"/>
      <c r="R201" s="209">
        <f>SUM(R202:R224)</f>
        <v>0.024454000000000004</v>
      </c>
      <c r="S201" s="208"/>
      <c r="T201" s="210">
        <f>SUM(T202:T224)</f>
        <v>4.9728639999999995</v>
      </c>
      <c r="U201" s="12"/>
      <c r="V201" s="12"/>
      <c r="W201" s="12"/>
      <c r="X201" s="12"/>
      <c r="Y201" s="12"/>
      <c r="Z201" s="12"/>
      <c r="AA201" s="12"/>
      <c r="AB201" s="12"/>
      <c r="AC201" s="12"/>
      <c r="AD201" s="12"/>
      <c r="AE201" s="12"/>
      <c r="AR201" s="211" t="s">
        <v>86</v>
      </c>
      <c r="AT201" s="212" t="s">
        <v>77</v>
      </c>
      <c r="AU201" s="212" t="s">
        <v>86</v>
      </c>
      <c r="AY201" s="211" t="s">
        <v>156</v>
      </c>
      <c r="BK201" s="213">
        <f>SUM(BK202:BK224)</f>
        <v>0</v>
      </c>
    </row>
    <row r="202" s="2" customFormat="1" ht="24.15" customHeight="1">
      <c r="A202" s="38"/>
      <c r="B202" s="39"/>
      <c r="C202" s="216" t="s">
        <v>242</v>
      </c>
      <c r="D202" s="216" t="s">
        <v>158</v>
      </c>
      <c r="E202" s="217" t="s">
        <v>243</v>
      </c>
      <c r="F202" s="218" t="s">
        <v>244</v>
      </c>
      <c r="G202" s="219" t="s">
        <v>90</v>
      </c>
      <c r="H202" s="220">
        <v>81.109999999999999</v>
      </c>
      <c r="I202" s="221"/>
      <c r="J202" s="222">
        <f>ROUND(I202*H202,2)</f>
        <v>0</v>
      </c>
      <c r="K202" s="223"/>
      <c r="L202" s="44"/>
      <c r="M202" s="224" t="s">
        <v>1</v>
      </c>
      <c r="N202" s="225" t="s">
        <v>44</v>
      </c>
      <c r="O202" s="91"/>
      <c r="P202" s="226">
        <f>O202*H202</f>
        <v>0</v>
      </c>
      <c r="Q202" s="226">
        <v>4.0000000000000003E-05</v>
      </c>
      <c r="R202" s="226">
        <f>Q202*H202</f>
        <v>0.0032444000000000001</v>
      </c>
      <c r="S202" s="226">
        <v>0</v>
      </c>
      <c r="T202" s="227">
        <f>S202*H202</f>
        <v>0</v>
      </c>
      <c r="U202" s="38"/>
      <c r="V202" s="38"/>
      <c r="W202" s="38"/>
      <c r="X202" s="38"/>
      <c r="Y202" s="38"/>
      <c r="Z202" s="38"/>
      <c r="AA202" s="38"/>
      <c r="AB202" s="38"/>
      <c r="AC202" s="38"/>
      <c r="AD202" s="38"/>
      <c r="AE202" s="38"/>
      <c r="AR202" s="228" t="s">
        <v>161</v>
      </c>
      <c r="AT202" s="228" t="s">
        <v>158</v>
      </c>
      <c r="AU202" s="228" t="s">
        <v>162</v>
      </c>
      <c r="AY202" s="17" t="s">
        <v>156</v>
      </c>
      <c r="BE202" s="229">
        <f>IF(N202="základní",J202,0)</f>
        <v>0</v>
      </c>
      <c r="BF202" s="229">
        <f>IF(N202="snížená",J202,0)</f>
        <v>0</v>
      </c>
      <c r="BG202" s="229">
        <f>IF(N202="zákl. přenesená",J202,0)</f>
        <v>0</v>
      </c>
      <c r="BH202" s="229">
        <f>IF(N202="sníž. přenesená",J202,0)</f>
        <v>0</v>
      </c>
      <c r="BI202" s="229">
        <f>IF(N202="nulová",J202,0)</f>
        <v>0</v>
      </c>
      <c r="BJ202" s="17" t="s">
        <v>162</v>
      </c>
      <c r="BK202" s="229">
        <f>ROUND(I202*H202,2)</f>
        <v>0</v>
      </c>
      <c r="BL202" s="17" t="s">
        <v>161</v>
      </c>
      <c r="BM202" s="228" t="s">
        <v>245</v>
      </c>
    </row>
    <row r="203" s="13" customFormat="1">
      <c r="A203" s="13"/>
      <c r="B203" s="230"/>
      <c r="C203" s="231"/>
      <c r="D203" s="232" t="s">
        <v>164</v>
      </c>
      <c r="E203" s="233" t="s">
        <v>1</v>
      </c>
      <c r="F203" s="234" t="s">
        <v>97</v>
      </c>
      <c r="G203" s="231"/>
      <c r="H203" s="235">
        <v>81.109999999999999</v>
      </c>
      <c r="I203" s="236"/>
      <c r="J203" s="231"/>
      <c r="K203" s="231"/>
      <c r="L203" s="237"/>
      <c r="M203" s="238"/>
      <c r="N203" s="239"/>
      <c r="O203" s="239"/>
      <c r="P203" s="239"/>
      <c r="Q203" s="239"/>
      <c r="R203" s="239"/>
      <c r="S203" s="239"/>
      <c r="T203" s="240"/>
      <c r="U203" s="13"/>
      <c r="V203" s="13"/>
      <c r="W203" s="13"/>
      <c r="X203" s="13"/>
      <c r="Y203" s="13"/>
      <c r="Z203" s="13"/>
      <c r="AA203" s="13"/>
      <c r="AB203" s="13"/>
      <c r="AC203" s="13"/>
      <c r="AD203" s="13"/>
      <c r="AE203" s="13"/>
      <c r="AT203" s="241" t="s">
        <v>164</v>
      </c>
      <c r="AU203" s="241" t="s">
        <v>162</v>
      </c>
      <c r="AV203" s="13" t="s">
        <v>162</v>
      </c>
      <c r="AW203" s="13" t="s">
        <v>34</v>
      </c>
      <c r="AX203" s="13" t="s">
        <v>86</v>
      </c>
      <c r="AY203" s="241" t="s">
        <v>156</v>
      </c>
    </row>
    <row r="204" s="2" customFormat="1" ht="37.8" customHeight="1">
      <c r="A204" s="38"/>
      <c r="B204" s="39"/>
      <c r="C204" s="216" t="s">
        <v>246</v>
      </c>
      <c r="D204" s="216" t="s">
        <v>158</v>
      </c>
      <c r="E204" s="217" t="s">
        <v>247</v>
      </c>
      <c r="F204" s="218" t="s">
        <v>248</v>
      </c>
      <c r="G204" s="219" t="s">
        <v>249</v>
      </c>
      <c r="H204" s="220">
        <v>1.0069999999999999</v>
      </c>
      <c r="I204" s="221"/>
      <c r="J204" s="222">
        <f>ROUND(I204*H204,2)</f>
        <v>0</v>
      </c>
      <c r="K204" s="223"/>
      <c r="L204" s="44"/>
      <c r="M204" s="224" t="s">
        <v>1</v>
      </c>
      <c r="N204" s="225" t="s">
        <v>44</v>
      </c>
      <c r="O204" s="91"/>
      <c r="P204" s="226">
        <f>O204*H204</f>
        <v>0</v>
      </c>
      <c r="Q204" s="226">
        <v>0</v>
      </c>
      <c r="R204" s="226">
        <f>Q204*H204</f>
        <v>0</v>
      </c>
      <c r="S204" s="226">
        <v>2.2000000000000002</v>
      </c>
      <c r="T204" s="227">
        <f>S204*H204</f>
        <v>2.2153999999999998</v>
      </c>
      <c r="U204" s="38"/>
      <c r="V204" s="38"/>
      <c r="W204" s="38"/>
      <c r="X204" s="38"/>
      <c r="Y204" s="38"/>
      <c r="Z204" s="38"/>
      <c r="AA204" s="38"/>
      <c r="AB204" s="38"/>
      <c r="AC204" s="38"/>
      <c r="AD204" s="38"/>
      <c r="AE204" s="38"/>
      <c r="AR204" s="228" t="s">
        <v>161</v>
      </c>
      <c r="AT204" s="228" t="s">
        <v>158</v>
      </c>
      <c r="AU204" s="228" t="s">
        <v>162</v>
      </c>
      <c r="AY204" s="17" t="s">
        <v>156</v>
      </c>
      <c r="BE204" s="229">
        <f>IF(N204="základní",J204,0)</f>
        <v>0</v>
      </c>
      <c r="BF204" s="229">
        <f>IF(N204="snížená",J204,0)</f>
        <v>0</v>
      </c>
      <c r="BG204" s="229">
        <f>IF(N204="zákl. přenesená",J204,0)</f>
        <v>0</v>
      </c>
      <c r="BH204" s="229">
        <f>IF(N204="sníž. přenesená",J204,0)</f>
        <v>0</v>
      </c>
      <c r="BI204" s="229">
        <f>IF(N204="nulová",J204,0)</f>
        <v>0</v>
      </c>
      <c r="BJ204" s="17" t="s">
        <v>162</v>
      </c>
      <c r="BK204" s="229">
        <f>ROUND(I204*H204,2)</f>
        <v>0</v>
      </c>
      <c r="BL204" s="17" t="s">
        <v>161</v>
      </c>
      <c r="BM204" s="228" t="s">
        <v>250</v>
      </c>
    </row>
    <row r="205" s="13" customFormat="1">
      <c r="A205" s="13"/>
      <c r="B205" s="230"/>
      <c r="C205" s="231"/>
      <c r="D205" s="232" t="s">
        <v>164</v>
      </c>
      <c r="E205" s="233" t="s">
        <v>1</v>
      </c>
      <c r="F205" s="234" t="s">
        <v>251</v>
      </c>
      <c r="G205" s="231"/>
      <c r="H205" s="235">
        <v>4.056</v>
      </c>
      <c r="I205" s="236"/>
      <c r="J205" s="231"/>
      <c r="K205" s="231"/>
      <c r="L205" s="237"/>
      <c r="M205" s="238"/>
      <c r="N205" s="239"/>
      <c r="O205" s="239"/>
      <c r="P205" s="239"/>
      <c r="Q205" s="239"/>
      <c r="R205" s="239"/>
      <c r="S205" s="239"/>
      <c r="T205" s="240"/>
      <c r="U205" s="13"/>
      <c r="V205" s="13"/>
      <c r="W205" s="13"/>
      <c r="X205" s="13"/>
      <c r="Y205" s="13"/>
      <c r="Z205" s="13"/>
      <c r="AA205" s="13"/>
      <c r="AB205" s="13"/>
      <c r="AC205" s="13"/>
      <c r="AD205" s="13"/>
      <c r="AE205" s="13"/>
      <c r="AT205" s="241" t="s">
        <v>164</v>
      </c>
      <c r="AU205" s="241" t="s">
        <v>162</v>
      </c>
      <c r="AV205" s="13" t="s">
        <v>162</v>
      </c>
      <c r="AW205" s="13" t="s">
        <v>34</v>
      </c>
      <c r="AX205" s="13" t="s">
        <v>78</v>
      </c>
      <c r="AY205" s="241" t="s">
        <v>156</v>
      </c>
    </row>
    <row r="206" s="13" customFormat="1">
      <c r="A206" s="13"/>
      <c r="B206" s="230"/>
      <c r="C206" s="231"/>
      <c r="D206" s="232" t="s">
        <v>164</v>
      </c>
      <c r="E206" s="233" t="s">
        <v>1</v>
      </c>
      <c r="F206" s="234" t="s">
        <v>252</v>
      </c>
      <c r="G206" s="231"/>
      <c r="H206" s="235">
        <v>-1.071</v>
      </c>
      <c r="I206" s="236"/>
      <c r="J206" s="231"/>
      <c r="K206" s="231"/>
      <c r="L206" s="237"/>
      <c r="M206" s="238"/>
      <c r="N206" s="239"/>
      <c r="O206" s="239"/>
      <c r="P206" s="239"/>
      <c r="Q206" s="239"/>
      <c r="R206" s="239"/>
      <c r="S206" s="239"/>
      <c r="T206" s="240"/>
      <c r="U206" s="13"/>
      <c r="V206" s="13"/>
      <c r="W206" s="13"/>
      <c r="X206" s="13"/>
      <c r="Y206" s="13"/>
      <c r="Z206" s="13"/>
      <c r="AA206" s="13"/>
      <c r="AB206" s="13"/>
      <c r="AC206" s="13"/>
      <c r="AD206" s="13"/>
      <c r="AE206" s="13"/>
      <c r="AT206" s="241" t="s">
        <v>164</v>
      </c>
      <c r="AU206" s="241" t="s">
        <v>162</v>
      </c>
      <c r="AV206" s="13" t="s">
        <v>162</v>
      </c>
      <c r="AW206" s="13" t="s">
        <v>34</v>
      </c>
      <c r="AX206" s="13" t="s">
        <v>78</v>
      </c>
      <c r="AY206" s="241" t="s">
        <v>156</v>
      </c>
    </row>
    <row r="207" s="13" customFormat="1">
      <c r="A207" s="13"/>
      <c r="B207" s="230"/>
      <c r="C207" s="231"/>
      <c r="D207" s="232" t="s">
        <v>164</v>
      </c>
      <c r="E207" s="233" t="s">
        <v>1</v>
      </c>
      <c r="F207" s="234" t="s">
        <v>253</v>
      </c>
      <c r="G207" s="231"/>
      <c r="H207" s="235">
        <v>-1.0540000000000001</v>
      </c>
      <c r="I207" s="236"/>
      <c r="J207" s="231"/>
      <c r="K207" s="231"/>
      <c r="L207" s="237"/>
      <c r="M207" s="238"/>
      <c r="N207" s="239"/>
      <c r="O207" s="239"/>
      <c r="P207" s="239"/>
      <c r="Q207" s="239"/>
      <c r="R207" s="239"/>
      <c r="S207" s="239"/>
      <c r="T207" s="240"/>
      <c r="U207" s="13"/>
      <c r="V207" s="13"/>
      <c r="W207" s="13"/>
      <c r="X207" s="13"/>
      <c r="Y207" s="13"/>
      <c r="Z207" s="13"/>
      <c r="AA207" s="13"/>
      <c r="AB207" s="13"/>
      <c r="AC207" s="13"/>
      <c r="AD207" s="13"/>
      <c r="AE207" s="13"/>
      <c r="AT207" s="241" t="s">
        <v>164</v>
      </c>
      <c r="AU207" s="241" t="s">
        <v>162</v>
      </c>
      <c r="AV207" s="13" t="s">
        <v>162</v>
      </c>
      <c r="AW207" s="13" t="s">
        <v>34</v>
      </c>
      <c r="AX207" s="13" t="s">
        <v>78</v>
      </c>
      <c r="AY207" s="241" t="s">
        <v>156</v>
      </c>
    </row>
    <row r="208" s="13" customFormat="1">
      <c r="A208" s="13"/>
      <c r="B208" s="230"/>
      <c r="C208" s="231"/>
      <c r="D208" s="232" t="s">
        <v>164</v>
      </c>
      <c r="E208" s="233" t="s">
        <v>1</v>
      </c>
      <c r="F208" s="234" t="s">
        <v>254</v>
      </c>
      <c r="G208" s="231"/>
      <c r="H208" s="235">
        <v>-0.92400000000000004</v>
      </c>
      <c r="I208" s="236"/>
      <c r="J208" s="231"/>
      <c r="K208" s="231"/>
      <c r="L208" s="237"/>
      <c r="M208" s="238"/>
      <c r="N208" s="239"/>
      <c r="O208" s="239"/>
      <c r="P208" s="239"/>
      <c r="Q208" s="239"/>
      <c r="R208" s="239"/>
      <c r="S208" s="239"/>
      <c r="T208" s="240"/>
      <c r="U208" s="13"/>
      <c r="V208" s="13"/>
      <c r="W208" s="13"/>
      <c r="X208" s="13"/>
      <c r="Y208" s="13"/>
      <c r="Z208" s="13"/>
      <c r="AA208" s="13"/>
      <c r="AB208" s="13"/>
      <c r="AC208" s="13"/>
      <c r="AD208" s="13"/>
      <c r="AE208" s="13"/>
      <c r="AT208" s="241" t="s">
        <v>164</v>
      </c>
      <c r="AU208" s="241" t="s">
        <v>162</v>
      </c>
      <c r="AV208" s="13" t="s">
        <v>162</v>
      </c>
      <c r="AW208" s="13" t="s">
        <v>34</v>
      </c>
      <c r="AX208" s="13" t="s">
        <v>78</v>
      </c>
      <c r="AY208" s="241" t="s">
        <v>156</v>
      </c>
    </row>
    <row r="209" s="14" customFormat="1">
      <c r="A209" s="14"/>
      <c r="B209" s="242"/>
      <c r="C209" s="243"/>
      <c r="D209" s="232" t="s">
        <v>164</v>
      </c>
      <c r="E209" s="244" t="s">
        <v>1</v>
      </c>
      <c r="F209" s="245" t="s">
        <v>167</v>
      </c>
      <c r="G209" s="243"/>
      <c r="H209" s="246">
        <v>1.0070000000000001</v>
      </c>
      <c r="I209" s="247"/>
      <c r="J209" s="243"/>
      <c r="K209" s="243"/>
      <c r="L209" s="248"/>
      <c r="M209" s="249"/>
      <c r="N209" s="250"/>
      <c r="O209" s="250"/>
      <c r="P209" s="250"/>
      <c r="Q209" s="250"/>
      <c r="R209" s="250"/>
      <c r="S209" s="250"/>
      <c r="T209" s="251"/>
      <c r="U209" s="14"/>
      <c r="V209" s="14"/>
      <c r="W209" s="14"/>
      <c r="X209" s="14"/>
      <c r="Y209" s="14"/>
      <c r="Z209" s="14"/>
      <c r="AA209" s="14"/>
      <c r="AB209" s="14"/>
      <c r="AC209" s="14"/>
      <c r="AD209" s="14"/>
      <c r="AE209" s="14"/>
      <c r="AT209" s="252" t="s">
        <v>164</v>
      </c>
      <c r="AU209" s="252" t="s">
        <v>162</v>
      </c>
      <c r="AV209" s="14" t="s">
        <v>161</v>
      </c>
      <c r="AW209" s="14" t="s">
        <v>34</v>
      </c>
      <c r="AX209" s="14" t="s">
        <v>86</v>
      </c>
      <c r="AY209" s="252" t="s">
        <v>156</v>
      </c>
    </row>
    <row r="210" s="2" customFormat="1" ht="21.75" customHeight="1">
      <c r="A210" s="38"/>
      <c r="B210" s="39"/>
      <c r="C210" s="216" t="s">
        <v>255</v>
      </c>
      <c r="D210" s="216" t="s">
        <v>158</v>
      </c>
      <c r="E210" s="217" t="s">
        <v>256</v>
      </c>
      <c r="F210" s="218" t="s">
        <v>257</v>
      </c>
      <c r="G210" s="219" t="s">
        <v>90</v>
      </c>
      <c r="H210" s="220">
        <v>11.6</v>
      </c>
      <c r="I210" s="221"/>
      <c r="J210" s="222">
        <f>ROUND(I210*H210,2)</f>
        <v>0</v>
      </c>
      <c r="K210" s="223"/>
      <c r="L210" s="44"/>
      <c r="M210" s="224" t="s">
        <v>1</v>
      </c>
      <c r="N210" s="225" t="s">
        <v>44</v>
      </c>
      <c r="O210" s="91"/>
      <c r="P210" s="226">
        <f>O210*H210</f>
        <v>0</v>
      </c>
      <c r="Q210" s="226">
        <v>0</v>
      </c>
      <c r="R210" s="226">
        <f>Q210*H210</f>
        <v>0</v>
      </c>
      <c r="S210" s="226">
        <v>0.075999999999999998</v>
      </c>
      <c r="T210" s="227">
        <f>S210*H210</f>
        <v>0.88159999999999994</v>
      </c>
      <c r="U210" s="38"/>
      <c r="V210" s="38"/>
      <c r="W210" s="38"/>
      <c r="X210" s="38"/>
      <c r="Y210" s="38"/>
      <c r="Z210" s="38"/>
      <c r="AA210" s="38"/>
      <c r="AB210" s="38"/>
      <c r="AC210" s="38"/>
      <c r="AD210" s="38"/>
      <c r="AE210" s="38"/>
      <c r="AR210" s="228" t="s">
        <v>161</v>
      </c>
      <c r="AT210" s="228" t="s">
        <v>158</v>
      </c>
      <c r="AU210" s="228" t="s">
        <v>162</v>
      </c>
      <c r="AY210" s="17" t="s">
        <v>156</v>
      </c>
      <c r="BE210" s="229">
        <f>IF(N210="základní",J210,0)</f>
        <v>0</v>
      </c>
      <c r="BF210" s="229">
        <f>IF(N210="snížená",J210,0)</f>
        <v>0</v>
      </c>
      <c r="BG210" s="229">
        <f>IF(N210="zákl. přenesená",J210,0)</f>
        <v>0</v>
      </c>
      <c r="BH210" s="229">
        <f>IF(N210="sníž. přenesená",J210,0)</f>
        <v>0</v>
      </c>
      <c r="BI210" s="229">
        <f>IF(N210="nulová",J210,0)</f>
        <v>0</v>
      </c>
      <c r="BJ210" s="17" t="s">
        <v>162</v>
      </c>
      <c r="BK210" s="229">
        <f>ROUND(I210*H210,2)</f>
        <v>0</v>
      </c>
      <c r="BL210" s="17" t="s">
        <v>161</v>
      </c>
      <c r="BM210" s="228" t="s">
        <v>258</v>
      </c>
    </row>
    <row r="211" s="13" customFormat="1">
      <c r="A211" s="13"/>
      <c r="B211" s="230"/>
      <c r="C211" s="231"/>
      <c r="D211" s="232" t="s">
        <v>164</v>
      </c>
      <c r="E211" s="233" t="s">
        <v>1</v>
      </c>
      <c r="F211" s="234" t="s">
        <v>259</v>
      </c>
      <c r="G211" s="231"/>
      <c r="H211" s="235">
        <v>3.6000000000000001</v>
      </c>
      <c r="I211" s="236"/>
      <c r="J211" s="231"/>
      <c r="K211" s="231"/>
      <c r="L211" s="237"/>
      <c r="M211" s="238"/>
      <c r="N211" s="239"/>
      <c r="O211" s="239"/>
      <c r="P211" s="239"/>
      <c r="Q211" s="239"/>
      <c r="R211" s="239"/>
      <c r="S211" s="239"/>
      <c r="T211" s="240"/>
      <c r="U211" s="13"/>
      <c r="V211" s="13"/>
      <c r="W211" s="13"/>
      <c r="X211" s="13"/>
      <c r="Y211" s="13"/>
      <c r="Z211" s="13"/>
      <c r="AA211" s="13"/>
      <c r="AB211" s="13"/>
      <c r="AC211" s="13"/>
      <c r="AD211" s="13"/>
      <c r="AE211" s="13"/>
      <c r="AT211" s="241" t="s">
        <v>164</v>
      </c>
      <c r="AU211" s="241" t="s">
        <v>162</v>
      </c>
      <c r="AV211" s="13" t="s">
        <v>162</v>
      </c>
      <c r="AW211" s="13" t="s">
        <v>34</v>
      </c>
      <c r="AX211" s="13" t="s">
        <v>78</v>
      </c>
      <c r="AY211" s="241" t="s">
        <v>156</v>
      </c>
    </row>
    <row r="212" s="13" customFormat="1">
      <c r="A212" s="13"/>
      <c r="B212" s="230"/>
      <c r="C212" s="231"/>
      <c r="D212" s="232" t="s">
        <v>164</v>
      </c>
      <c r="E212" s="233" t="s">
        <v>1</v>
      </c>
      <c r="F212" s="234" t="s">
        <v>260</v>
      </c>
      <c r="G212" s="231"/>
      <c r="H212" s="235">
        <v>8</v>
      </c>
      <c r="I212" s="236"/>
      <c r="J212" s="231"/>
      <c r="K212" s="231"/>
      <c r="L212" s="237"/>
      <c r="M212" s="238"/>
      <c r="N212" s="239"/>
      <c r="O212" s="239"/>
      <c r="P212" s="239"/>
      <c r="Q212" s="239"/>
      <c r="R212" s="239"/>
      <c r="S212" s="239"/>
      <c r="T212" s="240"/>
      <c r="U212" s="13"/>
      <c r="V212" s="13"/>
      <c r="W212" s="13"/>
      <c r="X212" s="13"/>
      <c r="Y212" s="13"/>
      <c r="Z212" s="13"/>
      <c r="AA212" s="13"/>
      <c r="AB212" s="13"/>
      <c r="AC212" s="13"/>
      <c r="AD212" s="13"/>
      <c r="AE212" s="13"/>
      <c r="AT212" s="241" t="s">
        <v>164</v>
      </c>
      <c r="AU212" s="241" t="s">
        <v>162</v>
      </c>
      <c r="AV212" s="13" t="s">
        <v>162</v>
      </c>
      <c r="AW212" s="13" t="s">
        <v>34</v>
      </c>
      <c r="AX212" s="13" t="s">
        <v>78</v>
      </c>
      <c r="AY212" s="241" t="s">
        <v>156</v>
      </c>
    </row>
    <row r="213" s="14" customFormat="1">
      <c r="A213" s="14"/>
      <c r="B213" s="242"/>
      <c r="C213" s="243"/>
      <c r="D213" s="232" t="s">
        <v>164</v>
      </c>
      <c r="E213" s="244" t="s">
        <v>1</v>
      </c>
      <c r="F213" s="245" t="s">
        <v>167</v>
      </c>
      <c r="G213" s="243"/>
      <c r="H213" s="246">
        <v>11.6</v>
      </c>
      <c r="I213" s="247"/>
      <c r="J213" s="243"/>
      <c r="K213" s="243"/>
      <c r="L213" s="248"/>
      <c r="M213" s="249"/>
      <c r="N213" s="250"/>
      <c r="O213" s="250"/>
      <c r="P213" s="250"/>
      <c r="Q213" s="250"/>
      <c r="R213" s="250"/>
      <c r="S213" s="250"/>
      <c r="T213" s="251"/>
      <c r="U213" s="14"/>
      <c r="V213" s="14"/>
      <c r="W213" s="14"/>
      <c r="X213" s="14"/>
      <c r="Y213" s="14"/>
      <c r="Z213" s="14"/>
      <c r="AA213" s="14"/>
      <c r="AB213" s="14"/>
      <c r="AC213" s="14"/>
      <c r="AD213" s="14"/>
      <c r="AE213" s="14"/>
      <c r="AT213" s="252" t="s">
        <v>164</v>
      </c>
      <c r="AU213" s="252" t="s">
        <v>162</v>
      </c>
      <c r="AV213" s="14" t="s">
        <v>161</v>
      </c>
      <c r="AW213" s="14" t="s">
        <v>34</v>
      </c>
      <c r="AX213" s="14" t="s">
        <v>86</v>
      </c>
      <c r="AY213" s="252" t="s">
        <v>156</v>
      </c>
    </row>
    <row r="214" s="2" customFormat="1" ht="24.15" customHeight="1">
      <c r="A214" s="38"/>
      <c r="B214" s="39"/>
      <c r="C214" s="216" t="s">
        <v>261</v>
      </c>
      <c r="D214" s="216" t="s">
        <v>158</v>
      </c>
      <c r="E214" s="217" t="s">
        <v>262</v>
      </c>
      <c r="F214" s="218" t="s">
        <v>263</v>
      </c>
      <c r="G214" s="219" t="s">
        <v>90</v>
      </c>
      <c r="H214" s="220">
        <v>2.1600000000000001</v>
      </c>
      <c r="I214" s="221"/>
      <c r="J214" s="222">
        <f>ROUND(I214*H214,2)</f>
        <v>0</v>
      </c>
      <c r="K214" s="223"/>
      <c r="L214" s="44"/>
      <c r="M214" s="224" t="s">
        <v>1</v>
      </c>
      <c r="N214" s="225" t="s">
        <v>44</v>
      </c>
      <c r="O214" s="91"/>
      <c r="P214" s="226">
        <f>O214*H214</f>
        <v>0</v>
      </c>
      <c r="Q214" s="226">
        <v>0.00055999999999999995</v>
      </c>
      <c r="R214" s="226">
        <f>Q214*H214</f>
        <v>0.0012095999999999999</v>
      </c>
      <c r="S214" s="226">
        <v>0.27000000000000002</v>
      </c>
      <c r="T214" s="227">
        <f>S214*H214</f>
        <v>0.58320000000000005</v>
      </c>
      <c r="U214" s="38"/>
      <c r="V214" s="38"/>
      <c r="W214" s="38"/>
      <c r="X214" s="38"/>
      <c r="Y214" s="38"/>
      <c r="Z214" s="38"/>
      <c r="AA214" s="38"/>
      <c r="AB214" s="38"/>
      <c r="AC214" s="38"/>
      <c r="AD214" s="38"/>
      <c r="AE214" s="38"/>
      <c r="AR214" s="228" t="s">
        <v>161</v>
      </c>
      <c r="AT214" s="228" t="s">
        <v>158</v>
      </c>
      <c r="AU214" s="228" t="s">
        <v>162</v>
      </c>
      <c r="AY214" s="17" t="s">
        <v>156</v>
      </c>
      <c r="BE214" s="229">
        <f>IF(N214="základní",J214,0)</f>
        <v>0</v>
      </c>
      <c r="BF214" s="229">
        <f>IF(N214="snížená",J214,0)</f>
        <v>0</v>
      </c>
      <c r="BG214" s="229">
        <f>IF(N214="zákl. přenesená",J214,0)</f>
        <v>0</v>
      </c>
      <c r="BH214" s="229">
        <f>IF(N214="sníž. přenesená",J214,0)</f>
        <v>0</v>
      </c>
      <c r="BI214" s="229">
        <f>IF(N214="nulová",J214,0)</f>
        <v>0</v>
      </c>
      <c r="BJ214" s="17" t="s">
        <v>162</v>
      </c>
      <c r="BK214" s="229">
        <f>ROUND(I214*H214,2)</f>
        <v>0</v>
      </c>
      <c r="BL214" s="17" t="s">
        <v>161</v>
      </c>
      <c r="BM214" s="228" t="s">
        <v>264</v>
      </c>
    </row>
    <row r="215" s="13" customFormat="1">
      <c r="A215" s="13"/>
      <c r="B215" s="230"/>
      <c r="C215" s="231"/>
      <c r="D215" s="232" t="s">
        <v>164</v>
      </c>
      <c r="E215" s="233" t="s">
        <v>1</v>
      </c>
      <c r="F215" s="234" t="s">
        <v>265</v>
      </c>
      <c r="G215" s="231"/>
      <c r="H215" s="235">
        <v>2.1600000000000001</v>
      </c>
      <c r="I215" s="236"/>
      <c r="J215" s="231"/>
      <c r="K215" s="231"/>
      <c r="L215" s="237"/>
      <c r="M215" s="238"/>
      <c r="N215" s="239"/>
      <c r="O215" s="239"/>
      <c r="P215" s="239"/>
      <c r="Q215" s="239"/>
      <c r="R215" s="239"/>
      <c r="S215" s="239"/>
      <c r="T215" s="240"/>
      <c r="U215" s="13"/>
      <c r="V215" s="13"/>
      <c r="W215" s="13"/>
      <c r="X215" s="13"/>
      <c r="Y215" s="13"/>
      <c r="Z215" s="13"/>
      <c r="AA215" s="13"/>
      <c r="AB215" s="13"/>
      <c r="AC215" s="13"/>
      <c r="AD215" s="13"/>
      <c r="AE215" s="13"/>
      <c r="AT215" s="241" t="s">
        <v>164</v>
      </c>
      <c r="AU215" s="241" t="s">
        <v>162</v>
      </c>
      <c r="AV215" s="13" t="s">
        <v>162</v>
      </c>
      <c r="AW215" s="13" t="s">
        <v>34</v>
      </c>
      <c r="AX215" s="13" t="s">
        <v>78</v>
      </c>
      <c r="AY215" s="241" t="s">
        <v>156</v>
      </c>
    </row>
    <row r="216" s="14" customFormat="1">
      <c r="A216" s="14"/>
      <c r="B216" s="242"/>
      <c r="C216" s="243"/>
      <c r="D216" s="232" t="s">
        <v>164</v>
      </c>
      <c r="E216" s="244" t="s">
        <v>1</v>
      </c>
      <c r="F216" s="245" t="s">
        <v>167</v>
      </c>
      <c r="G216" s="243"/>
      <c r="H216" s="246">
        <v>2.1600000000000001</v>
      </c>
      <c r="I216" s="247"/>
      <c r="J216" s="243"/>
      <c r="K216" s="243"/>
      <c r="L216" s="248"/>
      <c r="M216" s="249"/>
      <c r="N216" s="250"/>
      <c r="O216" s="250"/>
      <c r="P216" s="250"/>
      <c r="Q216" s="250"/>
      <c r="R216" s="250"/>
      <c r="S216" s="250"/>
      <c r="T216" s="251"/>
      <c r="U216" s="14"/>
      <c r="V216" s="14"/>
      <c r="W216" s="14"/>
      <c r="X216" s="14"/>
      <c r="Y216" s="14"/>
      <c r="Z216" s="14"/>
      <c r="AA216" s="14"/>
      <c r="AB216" s="14"/>
      <c r="AC216" s="14"/>
      <c r="AD216" s="14"/>
      <c r="AE216" s="14"/>
      <c r="AT216" s="252" t="s">
        <v>164</v>
      </c>
      <c r="AU216" s="252" t="s">
        <v>162</v>
      </c>
      <c r="AV216" s="14" t="s">
        <v>161</v>
      </c>
      <c r="AW216" s="14" t="s">
        <v>34</v>
      </c>
      <c r="AX216" s="14" t="s">
        <v>86</v>
      </c>
      <c r="AY216" s="252" t="s">
        <v>156</v>
      </c>
    </row>
    <row r="217" s="2" customFormat="1" ht="24.15" customHeight="1">
      <c r="A217" s="38"/>
      <c r="B217" s="39"/>
      <c r="C217" s="216" t="s">
        <v>266</v>
      </c>
      <c r="D217" s="216" t="s">
        <v>158</v>
      </c>
      <c r="E217" s="217" t="s">
        <v>267</v>
      </c>
      <c r="F217" s="218" t="s">
        <v>268</v>
      </c>
      <c r="G217" s="219" t="s">
        <v>224</v>
      </c>
      <c r="H217" s="220">
        <v>40</v>
      </c>
      <c r="I217" s="221"/>
      <c r="J217" s="222">
        <f>ROUND(I217*H217,2)</f>
        <v>0</v>
      </c>
      <c r="K217" s="223"/>
      <c r="L217" s="44"/>
      <c r="M217" s="224" t="s">
        <v>1</v>
      </c>
      <c r="N217" s="225" t="s">
        <v>44</v>
      </c>
      <c r="O217" s="91"/>
      <c r="P217" s="226">
        <f>O217*H217</f>
        <v>0</v>
      </c>
      <c r="Q217" s="226">
        <v>0.00050000000000000001</v>
      </c>
      <c r="R217" s="226">
        <f>Q217*H217</f>
        <v>0.02</v>
      </c>
      <c r="S217" s="226">
        <v>0.0060000000000000001</v>
      </c>
      <c r="T217" s="227">
        <f>S217*H217</f>
        <v>0.23999999999999999</v>
      </c>
      <c r="U217" s="38"/>
      <c r="V217" s="38"/>
      <c r="W217" s="38"/>
      <c r="X217" s="38"/>
      <c r="Y217" s="38"/>
      <c r="Z217" s="38"/>
      <c r="AA217" s="38"/>
      <c r="AB217" s="38"/>
      <c r="AC217" s="38"/>
      <c r="AD217" s="38"/>
      <c r="AE217" s="38"/>
      <c r="AR217" s="228" t="s">
        <v>161</v>
      </c>
      <c r="AT217" s="228" t="s">
        <v>158</v>
      </c>
      <c r="AU217" s="228" t="s">
        <v>162</v>
      </c>
      <c r="AY217" s="17" t="s">
        <v>156</v>
      </c>
      <c r="BE217" s="229">
        <f>IF(N217="základní",J217,0)</f>
        <v>0</v>
      </c>
      <c r="BF217" s="229">
        <f>IF(N217="snížená",J217,0)</f>
        <v>0</v>
      </c>
      <c r="BG217" s="229">
        <f>IF(N217="zákl. přenesená",J217,0)</f>
        <v>0</v>
      </c>
      <c r="BH217" s="229">
        <f>IF(N217="sníž. přenesená",J217,0)</f>
        <v>0</v>
      </c>
      <c r="BI217" s="229">
        <f>IF(N217="nulová",J217,0)</f>
        <v>0</v>
      </c>
      <c r="BJ217" s="17" t="s">
        <v>162</v>
      </c>
      <c r="BK217" s="229">
        <f>ROUND(I217*H217,2)</f>
        <v>0</v>
      </c>
      <c r="BL217" s="17" t="s">
        <v>161</v>
      </c>
      <c r="BM217" s="228" t="s">
        <v>269</v>
      </c>
    </row>
    <row r="218" s="13" customFormat="1">
      <c r="A218" s="13"/>
      <c r="B218" s="230"/>
      <c r="C218" s="231"/>
      <c r="D218" s="232" t="s">
        <v>164</v>
      </c>
      <c r="E218" s="233" t="s">
        <v>1</v>
      </c>
      <c r="F218" s="234" t="s">
        <v>270</v>
      </c>
      <c r="G218" s="231"/>
      <c r="H218" s="235">
        <v>20</v>
      </c>
      <c r="I218" s="236"/>
      <c r="J218" s="231"/>
      <c r="K218" s="231"/>
      <c r="L218" s="237"/>
      <c r="M218" s="238"/>
      <c r="N218" s="239"/>
      <c r="O218" s="239"/>
      <c r="P218" s="239"/>
      <c r="Q218" s="239"/>
      <c r="R218" s="239"/>
      <c r="S218" s="239"/>
      <c r="T218" s="240"/>
      <c r="U218" s="13"/>
      <c r="V218" s="13"/>
      <c r="W218" s="13"/>
      <c r="X218" s="13"/>
      <c r="Y218" s="13"/>
      <c r="Z218" s="13"/>
      <c r="AA218" s="13"/>
      <c r="AB218" s="13"/>
      <c r="AC218" s="13"/>
      <c r="AD218" s="13"/>
      <c r="AE218" s="13"/>
      <c r="AT218" s="241" t="s">
        <v>164</v>
      </c>
      <c r="AU218" s="241" t="s">
        <v>162</v>
      </c>
      <c r="AV218" s="13" t="s">
        <v>162</v>
      </c>
      <c r="AW218" s="13" t="s">
        <v>34</v>
      </c>
      <c r="AX218" s="13" t="s">
        <v>78</v>
      </c>
      <c r="AY218" s="241" t="s">
        <v>156</v>
      </c>
    </row>
    <row r="219" s="13" customFormat="1">
      <c r="A219" s="13"/>
      <c r="B219" s="230"/>
      <c r="C219" s="231"/>
      <c r="D219" s="232" t="s">
        <v>164</v>
      </c>
      <c r="E219" s="233" t="s">
        <v>1</v>
      </c>
      <c r="F219" s="234" t="s">
        <v>271</v>
      </c>
      <c r="G219" s="231"/>
      <c r="H219" s="235">
        <v>20</v>
      </c>
      <c r="I219" s="236"/>
      <c r="J219" s="231"/>
      <c r="K219" s="231"/>
      <c r="L219" s="237"/>
      <c r="M219" s="238"/>
      <c r="N219" s="239"/>
      <c r="O219" s="239"/>
      <c r="P219" s="239"/>
      <c r="Q219" s="239"/>
      <c r="R219" s="239"/>
      <c r="S219" s="239"/>
      <c r="T219" s="240"/>
      <c r="U219" s="13"/>
      <c r="V219" s="13"/>
      <c r="W219" s="13"/>
      <c r="X219" s="13"/>
      <c r="Y219" s="13"/>
      <c r="Z219" s="13"/>
      <c r="AA219" s="13"/>
      <c r="AB219" s="13"/>
      <c r="AC219" s="13"/>
      <c r="AD219" s="13"/>
      <c r="AE219" s="13"/>
      <c r="AT219" s="241" t="s">
        <v>164</v>
      </c>
      <c r="AU219" s="241" t="s">
        <v>162</v>
      </c>
      <c r="AV219" s="13" t="s">
        <v>162</v>
      </c>
      <c r="AW219" s="13" t="s">
        <v>34</v>
      </c>
      <c r="AX219" s="13" t="s">
        <v>78</v>
      </c>
      <c r="AY219" s="241" t="s">
        <v>156</v>
      </c>
    </row>
    <row r="220" s="14" customFormat="1">
      <c r="A220" s="14"/>
      <c r="B220" s="242"/>
      <c r="C220" s="243"/>
      <c r="D220" s="232" t="s">
        <v>164</v>
      </c>
      <c r="E220" s="244" t="s">
        <v>1</v>
      </c>
      <c r="F220" s="245" t="s">
        <v>167</v>
      </c>
      <c r="G220" s="243"/>
      <c r="H220" s="246">
        <v>40</v>
      </c>
      <c r="I220" s="247"/>
      <c r="J220" s="243"/>
      <c r="K220" s="243"/>
      <c r="L220" s="248"/>
      <c r="M220" s="249"/>
      <c r="N220" s="250"/>
      <c r="O220" s="250"/>
      <c r="P220" s="250"/>
      <c r="Q220" s="250"/>
      <c r="R220" s="250"/>
      <c r="S220" s="250"/>
      <c r="T220" s="251"/>
      <c r="U220" s="14"/>
      <c r="V220" s="14"/>
      <c r="W220" s="14"/>
      <c r="X220" s="14"/>
      <c r="Y220" s="14"/>
      <c r="Z220" s="14"/>
      <c r="AA220" s="14"/>
      <c r="AB220" s="14"/>
      <c r="AC220" s="14"/>
      <c r="AD220" s="14"/>
      <c r="AE220" s="14"/>
      <c r="AT220" s="252" t="s">
        <v>164</v>
      </c>
      <c r="AU220" s="252" t="s">
        <v>162</v>
      </c>
      <c r="AV220" s="14" t="s">
        <v>161</v>
      </c>
      <c r="AW220" s="14" t="s">
        <v>34</v>
      </c>
      <c r="AX220" s="14" t="s">
        <v>86</v>
      </c>
      <c r="AY220" s="252" t="s">
        <v>156</v>
      </c>
    </row>
    <row r="221" s="2" customFormat="1" ht="33" customHeight="1">
      <c r="A221" s="38"/>
      <c r="B221" s="39"/>
      <c r="C221" s="216" t="s">
        <v>272</v>
      </c>
      <c r="D221" s="216" t="s">
        <v>158</v>
      </c>
      <c r="E221" s="217" t="s">
        <v>273</v>
      </c>
      <c r="F221" s="218" t="s">
        <v>274</v>
      </c>
      <c r="G221" s="219" t="s">
        <v>90</v>
      </c>
      <c r="H221" s="220">
        <v>22.884</v>
      </c>
      <c r="I221" s="221"/>
      <c r="J221" s="222">
        <f>ROUND(I221*H221,2)</f>
        <v>0</v>
      </c>
      <c r="K221" s="223"/>
      <c r="L221" s="44"/>
      <c r="M221" s="224" t="s">
        <v>1</v>
      </c>
      <c r="N221" s="225" t="s">
        <v>44</v>
      </c>
      <c r="O221" s="91"/>
      <c r="P221" s="226">
        <f>O221*H221</f>
        <v>0</v>
      </c>
      <c r="Q221" s="226">
        <v>0</v>
      </c>
      <c r="R221" s="226">
        <f>Q221*H221</f>
        <v>0</v>
      </c>
      <c r="S221" s="226">
        <v>0.045999999999999999</v>
      </c>
      <c r="T221" s="227">
        <f>S221*H221</f>
        <v>1.052664</v>
      </c>
      <c r="U221" s="38"/>
      <c r="V221" s="38"/>
      <c r="W221" s="38"/>
      <c r="X221" s="38"/>
      <c r="Y221" s="38"/>
      <c r="Z221" s="38"/>
      <c r="AA221" s="38"/>
      <c r="AB221" s="38"/>
      <c r="AC221" s="38"/>
      <c r="AD221" s="38"/>
      <c r="AE221" s="38"/>
      <c r="AR221" s="228" t="s">
        <v>161</v>
      </c>
      <c r="AT221" s="228" t="s">
        <v>158</v>
      </c>
      <c r="AU221" s="228" t="s">
        <v>162</v>
      </c>
      <c r="AY221" s="17" t="s">
        <v>156</v>
      </c>
      <c r="BE221" s="229">
        <f>IF(N221="základní",J221,0)</f>
        <v>0</v>
      </c>
      <c r="BF221" s="229">
        <f>IF(N221="snížená",J221,0)</f>
        <v>0</v>
      </c>
      <c r="BG221" s="229">
        <f>IF(N221="zákl. přenesená",J221,0)</f>
        <v>0</v>
      </c>
      <c r="BH221" s="229">
        <f>IF(N221="sníž. přenesená",J221,0)</f>
        <v>0</v>
      </c>
      <c r="BI221" s="229">
        <f>IF(N221="nulová",J221,0)</f>
        <v>0</v>
      </c>
      <c r="BJ221" s="17" t="s">
        <v>162</v>
      </c>
      <c r="BK221" s="229">
        <f>ROUND(I221*H221,2)</f>
        <v>0</v>
      </c>
      <c r="BL221" s="17" t="s">
        <v>161</v>
      </c>
      <c r="BM221" s="228" t="s">
        <v>275</v>
      </c>
    </row>
    <row r="222" s="13" customFormat="1">
      <c r="A222" s="13"/>
      <c r="B222" s="230"/>
      <c r="C222" s="231"/>
      <c r="D222" s="232" t="s">
        <v>164</v>
      </c>
      <c r="E222" s="233" t="s">
        <v>1</v>
      </c>
      <c r="F222" s="234" t="s">
        <v>206</v>
      </c>
      <c r="G222" s="231"/>
      <c r="H222" s="235">
        <v>14.460000000000001</v>
      </c>
      <c r="I222" s="236"/>
      <c r="J222" s="231"/>
      <c r="K222" s="231"/>
      <c r="L222" s="237"/>
      <c r="M222" s="238"/>
      <c r="N222" s="239"/>
      <c r="O222" s="239"/>
      <c r="P222" s="239"/>
      <c r="Q222" s="239"/>
      <c r="R222" s="239"/>
      <c r="S222" s="239"/>
      <c r="T222" s="240"/>
      <c r="U222" s="13"/>
      <c r="V222" s="13"/>
      <c r="W222" s="13"/>
      <c r="X222" s="13"/>
      <c r="Y222" s="13"/>
      <c r="Z222" s="13"/>
      <c r="AA222" s="13"/>
      <c r="AB222" s="13"/>
      <c r="AC222" s="13"/>
      <c r="AD222" s="13"/>
      <c r="AE222" s="13"/>
      <c r="AT222" s="241" t="s">
        <v>164</v>
      </c>
      <c r="AU222" s="241" t="s">
        <v>162</v>
      </c>
      <c r="AV222" s="13" t="s">
        <v>162</v>
      </c>
      <c r="AW222" s="13" t="s">
        <v>34</v>
      </c>
      <c r="AX222" s="13" t="s">
        <v>78</v>
      </c>
      <c r="AY222" s="241" t="s">
        <v>156</v>
      </c>
    </row>
    <row r="223" s="13" customFormat="1">
      <c r="A223" s="13"/>
      <c r="B223" s="230"/>
      <c r="C223" s="231"/>
      <c r="D223" s="232" t="s">
        <v>164</v>
      </c>
      <c r="E223" s="233" t="s">
        <v>1</v>
      </c>
      <c r="F223" s="234" t="s">
        <v>207</v>
      </c>
      <c r="G223" s="231"/>
      <c r="H223" s="235">
        <v>8.4239999999999995</v>
      </c>
      <c r="I223" s="236"/>
      <c r="J223" s="231"/>
      <c r="K223" s="231"/>
      <c r="L223" s="237"/>
      <c r="M223" s="238"/>
      <c r="N223" s="239"/>
      <c r="O223" s="239"/>
      <c r="P223" s="239"/>
      <c r="Q223" s="239"/>
      <c r="R223" s="239"/>
      <c r="S223" s="239"/>
      <c r="T223" s="240"/>
      <c r="U223" s="13"/>
      <c r="V223" s="13"/>
      <c r="W223" s="13"/>
      <c r="X223" s="13"/>
      <c r="Y223" s="13"/>
      <c r="Z223" s="13"/>
      <c r="AA223" s="13"/>
      <c r="AB223" s="13"/>
      <c r="AC223" s="13"/>
      <c r="AD223" s="13"/>
      <c r="AE223" s="13"/>
      <c r="AT223" s="241" t="s">
        <v>164</v>
      </c>
      <c r="AU223" s="241" t="s">
        <v>162</v>
      </c>
      <c r="AV223" s="13" t="s">
        <v>162</v>
      </c>
      <c r="AW223" s="13" t="s">
        <v>34</v>
      </c>
      <c r="AX223" s="13" t="s">
        <v>78</v>
      </c>
      <c r="AY223" s="241" t="s">
        <v>156</v>
      </c>
    </row>
    <row r="224" s="14" customFormat="1">
      <c r="A224" s="14"/>
      <c r="B224" s="242"/>
      <c r="C224" s="243"/>
      <c r="D224" s="232" t="s">
        <v>164</v>
      </c>
      <c r="E224" s="244" t="s">
        <v>1</v>
      </c>
      <c r="F224" s="245" t="s">
        <v>167</v>
      </c>
      <c r="G224" s="243"/>
      <c r="H224" s="246">
        <v>22.884</v>
      </c>
      <c r="I224" s="247"/>
      <c r="J224" s="243"/>
      <c r="K224" s="243"/>
      <c r="L224" s="248"/>
      <c r="M224" s="249"/>
      <c r="N224" s="250"/>
      <c r="O224" s="250"/>
      <c r="P224" s="250"/>
      <c r="Q224" s="250"/>
      <c r="R224" s="250"/>
      <c r="S224" s="250"/>
      <c r="T224" s="251"/>
      <c r="U224" s="14"/>
      <c r="V224" s="14"/>
      <c r="W224" s="14"/>
      <c r="X224" s="14"/>
      <c r="Y224" s="14"/>
      <c r="Z224" s="14"/>
      <c r="AA224" s="14"/>
      <c r="AB224" s="14"/>
      <c r="AC224" s="14"/>
      <c r="AD224" s="14"/>
      <c r="AE224" s="14"/>
      <c r="AT224" s="252" t="s">
        <v>164</v>
      </c>
      <c r="AU224" s="252" t="s">
        <v>162</v>
      </c>
      <c r="AV224" s="14" t="s">
        <v>161</v>
      </c>
      <c r="AW224" s="14" t="s">
        <v>34</v>
      </c>
      <c r="AX224" s="14" t="s">
        <v>86</v>
      </c>
      <c r="AY224" s="252" t="s">
        <v>156</v>
      </c>
    </row>
    <row r="225" s="12" customFormat="1" ht="22.8" customHeight="1">
      <c r="A225" s="12"/>
      <c r="B225" s="200"/>
      <c r="C225" s="201"/>
      <c r="D225" s="202" t="s">
        <v>77</v>
      </c>
      <c r="E225" s="214" t="s">
        <v>276</v>
      </c>
      <c r="F225" s="214" t="s">
        <v>277</v>
      </c>
      <c r="G225" s="201"/>
      <c r="H225" s="201"/>
      <c r="I225" s="204"/>
      <c r="J225" s="215">
        <f>BK225</f>
        <v>0</v>
      </c>
      <c r="K225" s="201"/>
      <c r="L225" s="206"/>
      <c r="M225" s="207"/>
      <c r="N225" s="208"/>
      <c r="O225" s="208"/>
      <c r="P225" s="209">
        <f>SUM(P226:P239)</f>
        <v>0</v>
      </c>
      <c r="Q225" s="208"/>
      <c r="R225" s="209">
        <f>SUM(R226:R239)</f>
        <v>0</v>
      </c>
      <c r="S225" s="208"/>
      <c r="T225" s="210">
        <f>SUM(T226:T239)</f>
        <v>0</v>
      </c>
      <c r="U225" s="12"/>
      <c r="V225" s="12"/>
      <c r="W225" s="12"/>
      <c r="X225" s="12"/>
      <c r="Y225" s="12"/>
      <c r="Z225" s="12"/>
      <c r="AA225" s="12"/>
      <c r="AB225" s="12"/>
      <c r="AC225" s="12"/>
      <c r="AD225" s="12"/>
      <c r="AE225" s="12"/>
      <c r="AR225" s="211" t="s">
        <v>86</v>
      </c>
      <c r="AT225" s="212" t="s">
        <v>77</v>
      </c>
      <c r="AU225" s="212" t="s">
        <v>86</v>
      </c>
      <c r="AY225" s="211" t="s">
        <v>156</v>
      </c>
      <c r="BK225" s="213">
        <f>SUM(BK226:BK239)</f>
        <v>0</v>
      </c>
    </row>
    <row r="226" s="2" customFormat="1" ht="24.15" customHeight="1">
      <c r="A226" s="38"/>
      <c r="B226" s="39"/>
      <c r="C226" s="216" t="s">
        <v>7</v>
      </c>
      <c r="D226" s="216" t="s">
        <v>158</v>
      </c>
      <c r="E226" s="217" t="s">
        <v>278</v>
      </c>
      <c r="F226" s="218" t="s">
        <v>279</v>
      </c>
      <c r="G226" s="219" t="s">
        <v>280</v>
      </c>
      <c r="H226" s="220">
        <v>18.869</v>
      </c>
      <c r="I226" s="221"/>
      <c r="J226" s="222">
        <f>ROUND(I226*H226,2)</f>
        <v>0</v>
      </c>
      <c r="K226" s="223"/>
      <c r="L226" s="44"/>
      <c r="M226" s="224" t="s">
        <v>1</v>
      </c>
      <c r="N226" s="225" t="s">
        <v>44</v>
      </c>
      <c r="O226" s="91"/>
      <c r="P226" s="226">
        <f>O226*H226</f>
        <v>0</v>
      </c>
      <c r="Q226" s="226">
        <v>0</v>
      </c>
      <c r="R226" s="226">
        <f>Q226*H226</f>
        <v>0</v>
      </c>
      <c r="S226" s="226">
        <v>0</v>
      </c>
      <c r="T226" s="227">
        <f>S226*H226</f>
        <v>0</v>
      </c>
      <c r="U226" s="38"/>
      <c r="V226" s="38"/>
      <c r="W226" s="38"/>
      <c r="X226" s="38"/>
      <c r="Y226" s="38"/>
      <c r="Z226" s="38"/>
      <c r="AA226" s="38"/>
      <c r="AB226" s="38"/>
      <c r="AC226" s="38"/>
      <c r="AD226" s="38"/>
      <c r="AE226" s="38"/>
      <c r="AR226" s="228" t="s">
        <v>161</v>
      </c>
      <c r="AT226" s="228" t="s">
        <v>158</v>
      </c>
      <c r="AU226" s="228" t="s">
        <v>162</v>
      </c>
      <c r="AY226" s="17" t="s">
        <v>156</v>
      </c>
      <c r="BE226" s="229">
        <f>IF(N226="základní",J226,0)</f>
        <v>0</v>
      </c>
      <c r="BF226" s="229">
        <f>IF(N226="snížená",J226,0)</f>
        <v>0</v>
      </c>
      <c r="BG226" s="229">
        <f>IF(N226="zákl. přenesená",J226,0)</f>
        <v>0</v>
      </c>
      <c r="BH226" s="229">
        <f>IF(N226="sníž. přenesená",J226,0)</f>
        <v>0</v>
      </c>
      <c r="BI226" s="229">
        <f>IF(N226="nulová",J226,0)</f>
        <v>0</v>
      </c>
      <c r="BJ226" s="17" t="s">
        <v>162</v>
      </c>
      <c r="BK226" s="229">
        <f>ROUND(I226*H226,2)</f>
        <v>0</v>
      </c>
      <c r="BL226" s="17" t="s">
        <v>161</v>
      </c>
      <c r="BM226" s="228" t="s">
        <v>281</v>
      </c>
    </row>
    <row r="227" s="2" customFormat="1" ht="33" customHeight="1">
      <c r="A227" s="38"/>
      <c r="B227" s="39"/>
      <c r="C227" s="216" t="s">
        <v>282</v>
      </c>
      <c r="D227" s="216" t="s">
        <v>158</v>
      </c>
      <c r="E227" s="217" t="s">
        <v>283</v>
      </c>
      <c r="F227" s="218" t="s">
        <v>284</v>
      </c>
      <c r="G227" s="219" t="s">
        <v>280</v>
      </c>
      <c r="H227" s="220">
        <v>18.869</v>
      </c>
      <c r="I227" s="221"/>
      <c r="J227" s="222">
        <f>ROUND(I227*H227,2)</f>
        <v>0</v>
      </c>
      <c r="K227" s="223"/>
      <c r="L227" s="44"/>
      <c r="M227" s="224" t="s">
        <v>1</v>
      </c>
      <c r="N227" s="225" t="s">
        <v>44</v>
      </c>
      <c r="O227" s="91"/>
      <c r="P227" s="226">
        <f>O227*H227</f>
        <v>0</v>
      </c>
      <c r="Q227" s="226">
        <v>0</v>
      </c>
      <c r="R227" s="226">
        <f>Q227*H227</f>
        <v>0</v>
      </c>
      <c r="S227" s="226">
        <v>0</v>
      </c>
      <c r="T227" s="227">
        <f>S227*H227</f>
        <v>0</v>
      </c>
      <c r="U227" s="38"/>
      <c r="V227" s="38"/>
      <c r="W227" s="38"/>
      <c r="X227" s="38"/>
      <c r="Y227" s="38"/>
      <c r="Z227" s="38"/>
      <c r="AA227" s="38"/>
      <c r="AB227" s="38"/>
      <c r="AC227" s="38"/>
      <c r="AD227" s="38"/>
      <c r="AE227" s="38"/>
      <c r="AR227" s="228" t="s">
        <v>161</v>
      </c>
      <c r="AT227" s="228" t="s">
        <v>158</v>
      </c>
      <c r="AU227" s="228" t="s">
        <v>162</v>
      </c>
      <c r="AY227" s="17" t="s">
        <v>156</v>
      </c>
      <c r="BE227" s="229">
        <f>IF(N227="základní",J227,0)</f>
        <v>0</v>
      </c>
      <c r="BF227" s="229">
        <f>IF(N227="snížená",J227,0)</f>
        <v>0</v>
      </c>
      <c r="BG227" s="229">
        <f>IF(N227="zákl. přenesená",J227,0)</f>
        <v>0</v>
      </c>
      <c r="BH227" s="229">
        <f>IF(N227="sníž. přenesená",J227,0)</f>
        <v>0</v>
      </c>
      <c r="BI227" s="229">
        <f>IF(N227="nulová",J227,0)</f>
        <v>0</v>
      </c>
      <c r="BJ227" s="17" t="s">
        <v>162</v>
      </c>
      <c r="BK227" s="229">
        <f>ROUND(I227*H227,2)</f>
        <v>0</v>
      </c>
      <c r="BL227" s="17" t="s">
        <v>161</v>
      </c>
      <c r="BM227" s="228" t="s">
        <v>285</v>
      </c>
    </row>
    <row r="228" s="2" customFormat="1" ht="24.15" customHeight="1">
      <c r="A228" s="38"/>
      <c r="B228" s="39"/>
      <c r="C228" s="216" t="s">
        <v>286</v>
      </c>
      <c r="D228" s="216" t="s">
        <v>158</v>
      </c>
      <c r="E228" s="217" t="s">
        <v>287</v>
      </c>
      <c r="F228" s="218" t="s">
        <v>288</v>
      </c>
      <c r="G228" s="219" t="s">
        <v>280</v>
      </c>
      <c r="H228" s="220">
        <v>94.344999999999999</v>
      </c>
      <c r="I228" s="221"/>
      <c r="J228" s="222">
        <f>ROUND(I228*H228,2)</f>
        <v>0</v>
      </c>
      <c r="K228" s="223"/>
      <c r="L228" s="44"/>
      <c r="M228" s="224" t="s">
        <v>1</v>
      </c>
      <c r="N228" s="225" t="s">
        <v>44</v>
      </c>
      <c r="O228" s="91"/>
      <c r="P228" s="226">
        <f>O228*H228</f>
        <v>0</v>
      </c>
      <c r="Q228" s="226">
        <v>0</v>
      </c>
      <c r="R228" s="226">
        <f>Q228*H228</f>
        <v>0</v>
      </c>
      <c r="S228" s="226">
        <v>0</v>
      </c>
      <c r="T228" s="227">
        <f>S228*H228</f>
        <v>0</v>
      </c>
      <c r="U228" s="38"/>
      <c r="V228" s="38"/>
      <c r="W228" s="38"/>
      <c r="X228" s="38"/>
      <c r="Y228" s="38"/>
      <c r="Z228" s="38"/>
      <c r="AA228" s="38"/>
      <c r="AB228" s="38"/>
      <c r="AC228" s="38"/>
      <c r="AD228" s="38"/>
      <c r="AE228" s="38"/>
      <c r="AR228" s="228" t="s">
        <v>161</v>
      </c>
      <c r="AT228" s="228" t="s">
        <v>158</v>
      </c>
      <c r="AU228" s="228" t="s">
        <v>162</v>
      </c>
      <c r="AY228" s="17" t="s">
        <v>156</v>
      </c>
      <c r="BE228" s="229">
        <f>IF(N228="základní",J228,0)</f>
        <v>0</v>
      </c>
      <c r="BF228" s="229">
        <f>IF(N228="snížená",J228,0)</f>
        <v>0</v>
      </c>
      <c r="BG228" s="229">
        <f>IF(N228="zákl. přenesená",J228,0)</f>
        <v>0</v>
      </c>
      <c r="BH228" s="229">
        <f>IF(N228="sníž. přenesená",J228,0)</f>
        <v>0</v>
      </c>
      <c r="BI228" s="229">
        <f>IF(N228="nulová",J228,0)</f>
        <v>0</v>
      </c>
      <c r="BJ228" s="17" t="s">
        <v>162</v>
      </c>
      <c r="BK228" s="229">
        <f>ROUND(I228*H228,2)</f>
        <v>0</v>
      </c>
      <c r="BL228" s="17" t="s">
        <v>161</v>
      </c>
      <c r="BM228" s="228" t="s">
        <v>289</v>
      </c>
    </row>
    <row r="229" s="13" customFormat="1">
      <c r="A229" s="13"/>
      <c r="B229" s="230"/>
      <c r="C229" s="231"/>
      <c r="D229" s="232" t="s">
        <v>164</v>
      </c>
      <c r="E229" s="231"/>
      <c r="F229" s="234" t="s">
        <v>290</v>
      </c>
      <c r="G229" s="231"/>
      <c r="H229" s="235">
        <v>94.344999999999999</v>
      </c>
      <c r="I229" s="236"/>
      <c r="J229" s="231"/>
      <c r="K229" s="231"/>
      <c r="L229" s="237"/>
      <c r="M229" s="238"/>
      <c r="N229" s="239"/>
      <c r="O229" s="239"/>
      <c r="P229" s="239"/>
      <c r="Q229" s="239"/>
      <c r="R229" s="239"/>
      <c r="S229" s="239"/>
      <c r="T229" s="240"/>
      <c r="U229" s="13"/>
      <c r="V229" s="13"/>
      <c r="W229" s="13"/>
      <c r="X229" s="13"/>
      <c r="Y229" s="13"/>
      <c r="Z229" s="13"/>
      <c r="AA229" s="13"/>
      <c r="AB229" s="13"/>
      <c r="AC229" s="13"/>
      <c r="AD229" s="13"/>
      <c r="AE229" s="13"/>
      <c r="AT229" s="241" t="s">
        <v>164</v>
      </c>
      <c r="AU229" s="241" t="s">
        <v>162</v>
      </c>
      <c r="AV229" s="13" t="s">
        <v>162</v>
      </c>
      <c r="AW229" s="13" t="s">
        <v>4</v>
      </c>
      <c r="AX229" s="13" t="s">
        <v>86</v>
      </c>
      <c r="AY229" s="241" t="s">
        <v>156</v>
      </c>
    </row>
    <row r="230" s="2" customFormat="1" ht="33" customHeight="1">
      <c r="A230" s="38"/>
      <c r="B230" s="39"/>
      <c r="C230" s="216" t="s">
        <v>291</v>
      </c>
      <c r="D230" s="216" t="s">
        <v>158</v>
      </c>
      <c r="E230" s="217" t="s">
        <v>292</v>
      </c>
      <c r="F230" s="218" t="s">
        <v>293</v>
      </c>
      <c r="G230" s="219" t="s">
        <v>280</v>
      </c>
      <c r="H230" s="220">
        <v>15.975</v>
      </c>
      <c r="I230" s="221"/>
      <c r="J230" s="222">
        <f>ROUND(I230*H230,2)</f>
        <v>0</v>
      </c>
      <c r="K230" s="223"/>
      <c r="L230" s="44"/>
      <c r="M230" s="224" t="s">
        <v>1</v>
      </c>
      <c r="N230" s="225" t="s">
        <v>44</v>
      </c>
      <c r="O230" s="91"/>
      <c r="P230" s="226">
        <f>O230*H230</f>
        <v>0</v>
      </c>
      <c r="Q230" s="226">
        <v>0</v>
      </c>
      <c r="R230" s="226">
        <f>Q230*H230</f>
        <v>0</v>
      </c>
      <c r="S230" s="226">
        <v>0</v>
      </c>
      <c r="T230" s="227">
        <f>S230*H230</f>
        <v>0</v>
      </c>
      <c r="U230" s="38"/>
      <c r="V230" s="38"/>
      <c r="W230" s="38"/>
      <c r="X230" s="38"/>
      <c r="Y230" s="38"/>
      <c r="Z230" s="38"/>
      <c r="AA230" s="38"/>
      <c r="AB230" s="38"/>
      <c r="AC230" s="38"/>
      <c r="AD230" s="38"/>
      <c r="AE230" s="38"/>
      <c r="AR230" s="228" t="s">
        <v>161</v>
      </c>
      <c r="AT230" s="228" t="s">
        <v>158</v>
      </c>
      <c r="AU230" s="228" t="s">
        <v>162</v>
      </c>
      <c r="AY230" s="17" t="s">
        <v>156</v>
      </c>
      <c r="BE230" s="229">
        <f>IF(N230="základní",J230,0)</f>
        <v>0</v>
      </c>
      <c r="BF230" s="229">
        <f>IF(N230="snížená",J230,0)</f>
        <v>0</v>
      </c>
      <c r="BG230" s="229">
        <f>IF(N230="zákl. přenesená",J230,0)</f>
        <v>0</v>
      </c>
      <c r="BH230" s="229">
        <f>IF(N230="sníž. přenesená",J230,0)</f>
        <v>0</v>
      </c>
      <c r="BI230" s="229">
        <f>IF(N230="nulová",J230,0)</f>
        <v>0</v>
      </c>
      <c r="BJ230" s="17" t="s">
        <v>162</v>
      </c>
      <c r="BK230" s="229">
        <f>ROUND(I230*H230,2)</f>
        <v>0</v>
      </c>
      <c r="BL230" s="17" t="s">
        <v>161</v>
      </c>
      <c r="BM230" s="228" t="s">
        <v>294</v>
      </c>
    </row>
    <row r="231" s="13" customFormat="1">
      <c r="A231" s="13"/>
      <c r="B231" s="230"/>
      <c r="C231" s="231"/>
      <c r="D231" s="232" t="s">
        <v>164</v>
      </c>
      <c r="E231" s="233" t="s">
        <v>1</v>
      </c>
      <c r="F231" s="234" t="s">
        <v>295</v>
      </c>
      <c r="G231" s="231"/>
      <c r="H231" s="235">
        <v>18.869</v>
      </c>
      <c r="I231" s="236"/>
      <c r="J231" s="231"/>
      <c r="K231" s="231"/>
      <c r="L231" s="237"/>
      <c r="M231" s="238"/>
      <c r="N231" s="239"/>
      <c r="O231" s="239"/>
      <c r="P231" s="239"/>
      <c r="Q231" s="239"/>
      <c r="R231" s="239"/>
      <c r="S231" s="239"/>
      <c r="T231" s="240"/>
      <c r="U231" s="13"/>
      <c r="V231" s="13"/>
      <c r="W231" s="13"/>
      <c r="X231" s="13"/>
      <c r="Y231" s="13"/>
      <c r="Z231" s="13"/>
      <c r="AA231" s="13"/>
      <c r="AB231" s="13"/>
      <c r="AC231" s="13"/>
      <c r="AD231" s="13"/>
      <c r="AE231" s="13"/>
      <c r="AT231" s="241" t="s">
        <v>164</v>
      </c>
      <c r="AU231" s="241" t="s">
        <v>162</v>
      </c>
      <c r="AV231" s="13" t="s">
        <v>162</v>
      </c>
      <c r="AW231" s="13" t="s">
        <v>34</v>
      </c>
      <c r="AX231" s="13" t="s">
        <v>78</v>
      </c>
      <c r="AY231" s="241" t="s">
        <v>156</v>
      </c>
    </row>
    <row r="232" s="13" customFormat="1">
      <c r="A232" s="13"/>
      <c r="B232" s="230"/>
      <c r="C232" s="231"/>
      <c r="D232" s="232" t="s">
        <v>164</v>
      </c>
      <c r="E232" s="233" t="s">
        <v>1</v>
      </c>
      <c r="F232" s="234" t="s">
        <v>296</v>
      </c>
      <c r="G232" s="231"/>
      <c r="H232" s="235">
        <v>-2.8940000000000001</v>
      </c>
      <c r="I232" s="236"/>
      <c r="J232" s="231"/>
      <c r="K232" s="231"/>
      <c r="L232" s="237"/>
      <c r="M232" s="238"/>
      <c r="N232" s="239"/>
      <c r="O232" s="239"/>
      <c r="P232" s="239"/>
      <c r="Q232" s="239"/>
      <c r="R232" s="239"/>
      <c r="S232" s="239"/>
      <c r="T232" s="240"/>
      <c r="U232" s="13"/>
      <c r="V232" s="13"/>
      <c r="W232" s="13"/>
      <c r="X232" s="13"/>
      <c r="Y232" s="13"/>
      <c r="Z232" s="13"/>
      <c r="AA232" s="13"/>
      <c r="AB232" s="13"/>
      <c r="AC232" s="13"/>
      <c r="AD232" s="13"/>
      <c r="AE232" s="13"/>
      <c r="AT232" s="241" t="s">
        <v>164</v>
      </c>
      <c r="AU232" s="241" t="s">
        <v>162</v>
      </c>
      <c r="AV232" s="13" t="s">
        <v>162</v>
      </c>
      <c r="AW232" s="13" t="s">
        <v>34</v>
      </c>
      <c r="AX232" s="13" t="s">
        <v>78</v>
      </c>
      <c r="AY232" s="241" t="s">
        <v>156</v>
      </c>
    </row>
    <row r="233" s="14" customFormat="1">
      <c r="A233" s="14"/>
      <c r="B233" s="242"/>
      <c r="C233" s="243"/>
      <c r="D233" s="232" t="s">
        <v>164</v>
      </c>
      <c r="E233" s="244" t="s">
        <v>1</v>
      </c>
      <c r="F233" s="245" t="s">
        <v>167</v>
      </c>
      <c r="G233" s="243"/>
      <c r="H233" s="246">
        <v>15.975</v>
      </c>
      <c r="I233" s="247"/>
      <c r="J233" s="243"/>
      <c r="K233" s="243"/>
      <c r="L233" s="248"/>
      <c r="M233" s="249"/>
      <c r="N233" s="250"/>
      <c r="O233" s="250"/>
      <c r="P233" s="250"/>
      <c r="Q233" s="250"/>
      <c r="R233" s="250"/>
      <c r="S233" s="250"/>
      <c r="T233" s="251"/>
      <c r="U233" s="14"/>
      <c r="V233" s="14"/>
      <c r="W233" s="14"/>
      <c r="X233" s="14"/>
      <c r="Y233" s="14"/>
      <c r="Z233" s="14"/>
      <c r="AA233" s="14"/>
      <c r="AB233" s="14"/>
      <c r="AC233" s="14"/>
      <c r="AD233" s="14"/>
      <c r="AE233" s="14"/>
      <c r="AT233" s="252" t="s">
        <v>164</v>
      </c>
      <c r="AU233" s="252" t="s">
        <v>162</v>
      </c>
      <c r="AV233" s="14" t="s">
        <v>161</v>
      </c>
      <c r="AW233" s="14" t="s">
        <v>34</v>
      </c>
      <c r="AX233" s="14" t="s">
        <v>86</v>
      </c>
      <c r="AY233" s="252" t="s">
        <v>156</v>
      </c>
    </row>
    <row r="234" s="2" customFormat="1" ht="33" customHeight="1">
      <c r="A234" s="38"/>
      <c r="B234" s="39"/>
      <c r="C234" s="216" t="s">
        <v>297</v>
      </c>
      <c r="D234" s="216" t="s">
        <v>158</v>
      </c>
      <c r="E234" s="217" t="s">
        <v>298</v>
      </c>
      <c r="F234" s="218" t="s">
        <v>299</v>
      </c>
      <c r="G234" s="219" t="s">
        <v>280</v>
      </c>
      <c r="H234" s="220">
        <v>2.8940000000000001</v>
      </c>
      <c r="I234" s="221"/>
      <c r="J234" s="222">
        <f>ROUND(I234*H234,2)</f>
        <v>0</v>
      </c>
      <c r="K234" s="223"/>
      <c r="L234" s="44"/>
      <c r="M234" s="224" t="s">
        <v>1</v>
      </c>
      <c r="N234" s="225" t="s">
        <v>44</v>
      </c>
      <c r="O234" s="91"/>
      <c r="P234" s="226">
        <f>O234*H234</f>
        <v>0</v>
      </c>
      <c r="Q234" s="226">
        <v>0</v>
      </c>
      <c r="R234" s="226">
        <f>Q234*H234</f>
        <v>0</v>
      </c>
      <c r="S234" s="226">
        <v>0</v>
      </c>
      <c r="T234" s="227">
        <f>S234*H234</f>
        <v>0</v>
      </c>
      <c r="U234" s="38"/>
      <c r="V234" s="38"/>
      <c r="W234" s="38"/>
      <c r="X234" s="38"/>
      <c r="Y234" s="38"/>
      <c r="Z234" s="38"/>
      <c r="AA234" s="38"/>
      <c r="AB234" s="38"/>
      <c r="AC234" s="38"/>
      <c r="AD234" s="38"/>
      <c r="AE234" s="38"/>
      <c r="AR234" s="228" t="s">
        <v>161</v>
      </c>
      <c r="AT234" s="228" t="s">
        <v>158</v>
      </c>
      <c r="AU234" s="228" t="s">
        <v>162</v>
      </c>
      <c r="AY234" s="17" t="s">
        <v>156</v>
      </c>
      <c r="BE234" s="229">
        <f>IF(N234="základní",J234,0)</f>
        <v>0</v>
      </c>
      <c r="BF234" s="229">
        <f>IF(N234="snížená",J234,0)</f>
        <v>0</v>
      </c>
      <c r="BG234" s="229">
        <f>IF(N234="zákl. přenesená",J234,0)</f>
        <v>0</v>
      </c>
      <c r="BH234" s="229">
        <f>IF(N234="sníž. přenesená",J234,0)</f>
        <v>0</v>
      </c>
      <c r="BI234" s="229">
        <f>IF(N234="nulová",J234,0)</f>
        <v>0</v>
      </c>
      <c r="BJ234" s="17" t="s">
        <v>162</v>
      </c>
      <c r="BK234" s="229">
        <f>ROUND(I234*H234,2)</f>
        <v>0</v>
      </c>
      <c r="BL234" s="17" t="s">
        <v>161</v>
      </c>
      <c r="BM234" s="228" t="s">
        <v>300</v>
      </c>
    </row>
    <row r="235" s="13" customFormat="1">
      <c r="A235" s="13"/>
      <c r="B235" s="230"/>
      <c r="C235" s="231"/>
      <c r="D235" s="232" t="s">
        <v>164</v>
      </c>
      <c r="E235" s="233" t="s">
        <v>1</v>
      </c>
      <c r="F235" s="234" t="s">
        <v>301</v>
      </c>
      <c r="G235" s="231"/>
      <c r="H235" s="235">
        <v>0</v>
      </c>
      <c r="I235" s="236"/>
      <c r="J235" s="231"/>
      <c r="K235" s="231"/>
      <c r="L235" s="237"/>
      <c r="M235" s="238"/>
      <c r="N235" s="239"/>
      <c r="O235" s="239"/>
      <c r="P235" s="239"/>
      <c r="Q235" s="239"/>
      <c r="R235" s="239"/>
      <c r="S235" s="239"/>
      <c r="T235" s="240"/>
      <c r="U235" s="13"/>
      <c r="V235" s="13"/>
      <c r="W235" s="13"/>
      <c r="X235" s="13"/>
      <c r="Y235" s="13"/>
      <c r="Z235" s="13"/>
      <c r="AA235" s="13"/>
      <c r="AB235" s="13"/>
      <c r="AC235" s="13"/>
      <c r="AD235" s="13"/>
      <c r="AE235" s="13"/>
      <c r="AT235" s="241" t="s">
        <v>164</v>
      </c>
      <c r="AU235" s="241" t="s">
        <v>162</v>
      </c>
      <c r="AV235" s="13" t="s">
        <v>162</v>
      </c>
      <c r="AW235" s="13" t="s">
        <v>34</v>
      </c>
      <c r="AX235" s="13" t="s">
        <v>78</v>
      </c>
      <c r="AY235" s="241" t="s">
        <v>156</v>
      </c>
    </row>
    <row r="236" s="13" customFormat="1">
      <c r="A236" s="13"/>
      <c r="B236" s="230"/>
      <c r="C236" s="231"/>
      <c r="D236" s="232" t="s">
        <v>164</v>
      </c>
      <c r="E236" s="233" t="s">
        <v>1</v>
      </c>
      <c r="F236" s="234" t="s">
        <v>302</v>
      </c>
      <c r="G236" s="231"/>
      <c r="H236" s="235">
        <v>1.0980000000000001</v>
      </c>
      <c r="I236" s="236"/>
      <c r="J236" s="231"/>
      <c r="K236" s="231"/>
      <c r="L236" s="237"/>
      <c r="M236" s="238"/>
      <c r="N236" s="239"/>
      <c r="O236" s="239"/>
      <c r="P236" s="239"/>
      <c r="Q236" s="239"/>
      <c r="R236" s="239"/>
      <c r="S236" s="239"/>
      <c r="T236" s="240"/>
      <c r="U236" s="13"/>
      <c r="V236" s="13"/>
      <c r="W236" s="13"/>
      <c r="X236" s="13"/>
      <c r="Y236" s="13"/>
      <c r="Z236" s="13"/>
      <c r="AA236" s="13"/>
      <c r="AB236" s="13"/>
      <c r="AC236" s="13"/>
      <c r="AD236" s="13"/>
      <c r="AE236" s="13"/>
      <c r="AT236" s="241" t="s">
        <v>164</v>
      </c>
      <c r="AU236" s="241" t="s">
        <v>162</v>
      </c>
      <c r="AV236" s="13" t="s">
        <v>162</v>
      </c>
      <c r="AW236" s="13" t="s">
        <v>34</v>
      </c>
      <c r="AX236" s="13" t="s">
        <v>78</v>
      </c>
      <c r="AY236" s="241" t="s">
        <v>156</v>
      </c>
    </row>
    <row r="237" s="13" customFormat="1">
      <c r="A237" s="13"/>
      <c r="B237" s="230"/>
      <c r="C237" s="231"/>
      <c r="D237" s="232" t="s">
        <v>164</v>
      </c>
      <c r="E237" s="233" t="s">
        <v>1</v>
      </c>
      <c r="F237" s="234" t="s">
        <v>303</v>
      </c>
      <c r="G237" s="231"/>
      <c r="H237" s="235">
        <v>0.27100000000000002</v>
      </c>
      <c r="I237" s="236"/>
      <c r="J237" s="231"/>
      <c r="K237" s="231"/>
      <c r="L237" s="237"/>
      <c r="M237" s="238"/>
      <c r="N237" s="239"/>
      <c r="O237" s="239"/>
      <c r="P237" s="239"/>
      <c r="Q237" s="239"/>
      <c r="R237" s="239"/>
      <c r="S237" s="239"/>
      <c r="T237" s="240"/>
      <c r="U237" s="13"/>
      <c r="V237" s="13"/>
      <c r="W237" s="13"/>
      <c r="X237" s="13"/>
      <c r="Y237" s="13"/>
      <c r="Z237" s="13"/>
      <c r="AA237" s="13"/>
      <c r="AB237" s="13"/>
      <c r="AC237" s="13"/>
      <c r="AD237" s="13"/>
      <c r="AE237" s="13"/>
      <c r="AT237" s="241" t="s">
        <v>164</v>
      </c>
      <c r="AU237" s="241" t="s">
        <v>162</v>
      </c>
      <c r="AV237" s="13" t="s">
        <v>162</v>
      </c>
      <c r="AW237" s="13" t="s">
        <v>34</v>
      </c>
      <c r="AX237" s="13" t="s">
        <v>78</v>
      </c>
      <c r="AY237" s="241" t="s">
        <v>156</v>
      </c>
    </row>
    <row r="238" s="13" customFormat="1">
      <c r="A238" s="13"/>
      <c r="B238" s="230"/>
      <c r="C238" s="231"/>
      <c r="D238" s="232" t="s">
        <v>164</v>
      </c>
      <c r="E238" s="233" t="s">
        <v>1</v>
      </c>
      <c r="F238" s="234" t="s">
        <v>304</v>
      </c>
      <c r="G238" s="231"/>
      <c r="H238" s="235">
        <v>1.5249999999999999</v>
      </c>
      <c r="I238" s="236"/>
      <c r="J238" s="231"/>
      <c r="K238" s="231"/>
      <c r="L238" s="237"/>
      <c r="M238" s="238"/>
      <c r="N238" s="239"/>
      <c r="O238" s="239"/>
      <c r="P238" s="239"/>
      <c r="Q238" s="239"/>
      <c r="R238" s="239"/>
      <c r="S238" s="239"/>
      <c r="T238" s="240"/>
      <c r="U238" s="13"/>
      <c r="V238" s="13"/>
      <c r="W238" s="13"/>
      <c r="X238" s="13"/>
      <c r="Y238" s="13"/>
      <c r="Z238" s="13"/>
      <c r="AA238" s="13"/>
      <c r="AB238" s="13"/>
      <c r="AC238" s="13"/>
      <c r="AD238" s="13"/>
      <c r="AE238" s="13"/>
      <c r="AT238" s="241" t="s">
        <v>164</v>
      </c>
      <c r="AU238" s="241" t="s">
        <v>162</v>
      </c>
      <c r="AV238" s="13" t="s">
        <v>162</v>
      </c>
      <c r="AW238" s="13" t="s">
        <v>34</v>
      </c>
      <c r="AX238" s="13" t="s">
        <v>78</v>
      </c>
      <c r="AY238" s="241" t="s">
        <v>156</v>
      </c>
    </row>
    <row r="239" s="14" customFormat="1">
      <c r="A239" s="14"/>
      <c r="B239" s="242"/>
      <c r="C239" s="243"/>
      <c r="D239" s="232" t="s">
        <v>164</v>
      </c>
      <c r="E239" s="244" t="s">
        <v>1</v>
      </c>
      <c r="F239" s="245" t="s">
        <v>167</v>
      </c>
      <c r="G239" s="243"/>
      <c r="H239" s="246">
        <v>2.8940000000000001</v>
      </c>
      <c r="I239" s="247"/>
      <c r="J239" s="243"/>
      <c r="K239" s="243"/>
      <c r="L239" s="248"/>
      <c r="M239" s="249"/>
      <c r="N239" s="250"/>
      <c r="O239" s="250"/>
      <c r="P239" s="250"/>
      <c r="Q239" s="250"/>
      <c r="R239" s="250"/>
      <c r="S239" s="250"/>
      <c r="T239" s="251"/>
      <c r="U239" s="14"/>
      <c r="V239" s="14"/>
      <c r="W239" s="14"/>
      <c r="X239" s="14"/>
      <c r="Y239" s="14"/>
      <c r="Z239" s="14"/>
      <c r="AA239" s="14"/>
      <c r="AB239" s="14"/>
      <c r="AC239" s="14"/>
      <c r="AD239" s="14"/>
      <c r="AE239" s="14"/>
      <c r="AT239" s="252" t="s">
        <v>164</v>
      </c>
      <c r="AU239" s="252" t="s">
        <v>162</v>
      </c>
      <c r="AV239" s="14" t="s">
        <v>161</v>
      </c>
      <c r="AW239" s="14" t="s">
        <v>34</v>
      </c>
      <c r="AX239" s="14" t="s">
        <v>86</v>
      </c>
      <c r="AY239" s="252" t="s">
        <v>156</v>
      </c>
    </row>
    <row r="240" s="12" customFormat="1" ht="22.8" customHeight="1">
      <c r="A240" s="12"/>
      <c r="B240" s="200"/>
      <c r="C240" s="201"/>
      <c r="D240" s="202" t="s">
        <v>77</v>
      </c>
      <c r="E240" s="214" t="s">
        <v>305</v>
      </c>
      <c r="F240" s="214" t="s">
        <v>306</v>
      </c>
      <c r="G240" s="201"/>
      <c r="H240" s="201"/>
      <c r="I240" s="204"/>
      <c r="J240" s="215">
        <f>BK240</f>
        <v>0</v>
      </c>
      <c r="K240" s="201"/>
      <c r="L240" s="206"/>
      <c r="M240" s="207"/>
      <c r="N240" s="208"/>
      <c r="O240" s="208"/>
      <c r="P240" s="209">
        <f>P241</f>
        <v>0</v>
      </c>
      <c r="Q240" s="208"/>
      <c r="R240" s="209">
        <f>R241</f>
        <v>0</v>
      </c>
      <c r="S240" s="208"/>
      <c r="T240" s="210">
        <f>T241</f>
        <v>0</v>
      </c>
      <c r="U240" s="12"/>
      <c r="V240" s="12"/>
      <c r="W240" s="12"/>
      <c r="X240" s="12"/>
      <c r="Y240" s="12"/>
      <c r="Z240" s="12"/>
      <c r="AA240" s="12"/>
      <c r="AB240" s="12"/>
      <c r="AC240" s="12"/>
      <c r="AD240" s="12"/>
      <c r="AE240" s="12"/>
      <c r="AR240" s="211" t="s">
        <v>86</v>
      </c>
      <c r="AT240" s="212" t="s">
        <v>77</v>
      </c>
      <c r="AU240" s="212" t="s">
        <v>86</v>
      </c>
      <c r="AY240" s="211" t="s">
        <v>156</v>
      </c>
      <c r="BK240" s="213">
        <f>BK241</f>
        <v>0</v>
      </c>
    </row>
    <row r="241" s="2" customFormat="1" ht="21.75" customHeight="1">
      <c r="A241" s="38"/>
      <c r="B241" s="39"/>
      <c r="C241" s="216" t="s">
        <v>307</v>
      </c>
      <c r="D241" s="216" t="s">
        <v>158</v>
      </c>
      <c r="E241" s="217" t="s">
        <v>308</v>
      </c>
      <c r="F241" s="218" t="s">
        <v>309</v>
      </c>
      <c r="G241" s="219" t="s">
        <v>280</v>
      </c>
      <c r="H241" s="220">
        <v>11.073</v>
      </c>
      <c r="I241" s="221"/>
      <c r="J241" s="222">
        <f>ROUND(I241*H241,2)</f>
        <v>0</v>
      </c>
      <c r="K241" s="223"/>
      <c r="L241" s="44"/>
      <c r="M241" s="224" t="s">
        <v>1</v>
      </c>
      <c r="N241" s="225" t="s">
        <v>44</v>
      </c>
      <c r="O241" s="91"/>
      <c r="P241" s="226">
        <f>O241*H241</f>
        <v>0</v>
      </c>
      <c r="Q241" s="226">
        <v>0</v>
      </c>
      <c r="R241" s="226">
        <f>Q241*H241</f>
        <v>0</v>
      </c>
      <c r="S241" s="226">
        <v>0</v>
      </c>
      <c r="T241" s="227">
        <f>S241*H241</f>
        <v>0</v>
      </c>
      <c r="U241" s="38"/>
      <c r="V241" s="38"/>
      <c r="W241" s="38"/>
      <c r="X241" s="38"/>
      <c r="Y241" s="38"/>
      <c r="Z241" s="38"/>
      <c r="AA241" s="38"/>
      <c r="AB241" s="38"/>
      <c r="AC241" s="38"/>
      <c r="AD241" s="38"/>
      <c r="AE241" s="38"/>
      <c r="AR241" s="228" t="s">
        <v>161</v>
      </c>
      <c r="AT241" s="228" t="s">
        <v>158</v>
      </c>
      <c r="AU241" s="228" t="s">
        <v>162</v>
      </c>
      <c r="AY241" s="17" t="s">
        <v>156</v>
      </c>
      <c r="BE241" s="229">
        <f>IF(N241="základní",J241,0)</f>
        <v>0</v>
      </c>
      <c r="BF241" s="229">
        <f>IF(N241="snížená",J241,0)</f>
        <v>0</v>
      </c>
      <c r="BG241" s="229">
        <f>IF(N241="zákl. přenesená",J241,0)</f>
        <v>0</v>
      </c>
      <c r="BH241" s="229">
        <f>IF(N241="sníž. přenesená",J241,0)</f>
        <v>0</v>
      </c>
      <c r="BI241" s="229">
        <f>IF(N241="nulová",J241,0)</f>
        <v>0</v>
      </c>
      <c r="BJ241" s="17" t="s">
        <v>162</v>
      </c>
      <c r="BK241" s="229">
        <f>ROUND(I241*H241,2)</f>
        <v>0</v>
      </c>
      <c r="BL241" s="17" t="s">
        <v>161</v>
      </c>
      <c r="BM241" s="228" t="s">
        <v>310</v>
      </c>
    </row>
    <row r="242" s="12" customFormat="1" ht="25.92" customHeight="1">
      <c r="A242" s="12"/>
      <c r="B242" s="200"/>
      <c r="C242" s="201"/>
      <c r="D242" s="202" t="s">
        <v>77</v>
      </c>
      <c r="E242" s="203" t="s">
        <v>311</v>
      </c>
      <c r="F242" s="203" t="s">
        <v>312</v>
      </c>
      <c r="G242" s="201"/>
      <c r="H242" s="201"/>
      <c r="I242" s="204"/>
      <c r="J242" s="205">
        <f>BK242</f>
        <v>0</v>
      </c>
      <c r="K242" s="201"/>
      <c r="L242" s="206"/>
      <c r="M242" s="207"/>
      <c r="N242" s="208"/>
      <c r="O242" s="208"/>
      <c r="P242" s="209">
        <f>P243+P257+P266+P278+P308+P322+P329+P347+P355+P359+P362+P405+P428+P432+P475+P500+P512</f>
        <v>0</v>
      </c>
      <c r="Q242" s="208"/>
      <c r="R242" s="209">
        <f>R243+R257+R266+R278+R308+R322+R329+R347+R355+R359+R362+R405+R428+R432+R475+R500+R512</f>
        <v>1.96358371</v>
      </c>
      <c r="S242" s="208"/>
      <c r="T242" s="210">
        <f>T243+T257+T266+T278+T308+T322+T329+T347+T355+T359+T362+T405+T428+T432+T475+T500+T512</f>
        <v>13.920065900000001</v>
      </c>
      <c r="U242" s="12"/>
      <c r="V242" s="12"/>
      <c r="W242" s="12"/>
      <c r="X242" s="12"/>
      <c r="Y242" s="12"/>
      <c r="Z242" s="12"/>
      <c r="AA242" s="12"/>
      <c r="AB242" s="12"/>
      <c r="AC242" s="12"/>
      <c r="AD242" s="12"/>
      <c r="AE242" s="12"/>
      <c r="AR242" s="211" t="s">
        <v>162</v>
      </c>
      <c r="AT242" s="212" t="s">
        <v>77</v>
      </c>
      <c r="AU242" s="212" t="s">
        <v>78</v>
      </c>
      <c r="AY242" s="211" t="s">
        <v>156</v>
      </c>
      <c r="BK242" s="213">
        <f>BK243+BK257+BK266+BK278+BK308+BK322+BK329+BK347+BK355+BK359+BK362+BK405+BK428+BK432+BK475+BK500+BK512</f>
        <v>0</v>
      </c>
    </row>
    <row r="243" s="12" customFormat="1" ht="22.8" customHeight="1">
      <c r="A243" s="12"/>
      <c r="B243" s="200"/>
      <c r="C243" s="201"/>
      <c r="D243" s="202" t="s">
        <v>77</v>
      </c>
      <c r="E243" s="214" t="s">
        <v>313</v>
      </c>
      <c r="F243" s="214" t="s">
        <v>314</v>
      </c>
      <c r="G243" s="201"/>
      <c r="H243" s="201"/>
      <c r="I243" s="204"/>
      <c r="J243" s="215">
        <f>BK243</f>
        <v>0</v>
      </c>
      <c r="K243" s="201"/>
      <c r="L243" s="206"/>
      <c r="M243" s="207"/>
      <c r="N243" s="208"/>
      <c r="O243" s="208"/>
      <c r="P243" s="209">
        <f>SUM(P244:P256)</f>
        <v>0</v>
      </c>
      <c r="Q243" s="208"/>
      <c r="R243" s="209">
        <f>SUM(R244:R256)</f>
        <v>0.16007250000000001</v>
      </c>
      <c r="S243" s="208"/>
      <c r="T243" s="210">
        <f>SUM(T244:T256)</f>
        <v>8.4396319999999996</v>
      </c>
      <c r="U243" s="12"/>
      <c r="V243" s="12"/>
      <c r="W243" s="12"/>
      <c r="X243" s="12"/>
      <c r="Y243" s="12"/>
      <c r="Z243" s="12"/>
      <c r="AA243" s="12"/>
      <c r="AB243" s="12"/>
      <c r="AC243" s="12"/>
      <c r="AD243" s="12"/>
      <c r="AE243" s="12"/>
      <c r="AR243" s="211" t="s">
        <v>162</v>
      </c>
      <c r="AT243" s="212" t="s">
        <v>77</v>
      </c>
      <c r="AU243" s="212" t="s">
        <v>86</v>
      </c>
      <c r="AY243" s="211" t="s">
        <v>156</v>
      </c>
      <c r="BK243" s="213">
        <f>SUM(BK244:BK256)</f>
        <v>0</v>
      </c>
    </row>
    <row r="244" s="2" customFormat="1" ht="24.15" customHeight="1">
      <c r="A244" s="38"/>
      <c r="B244" s="39"/>
      <c r="C244" s="216" t="s">
        <v>315</v>
      </c>
      <c r="D244" s="216" t="s">
        <v>158</v>
      </c>
      <c r="E244" s="217" t="s">
        <v>316</v>
      </c>
      <c r="F244" s="218" t="s">
        <v>317</v>
      </c>
      <c r="G244" s="219" t="s">
        <v>90</v>
      </c>
      <c r="H244" s="220">
        <v>60.979999999999997</v>
      </c>
      <c r="I244" s="221"/>
      <c r="J244" s="222">
        <f>ROUND(I244*H244,2)</f>
        <v>0</v>
      </c>
      <c r="K244" s="223"/>
      <c r="L244" s="44"/>
      <c r="M244" s="224" t="s">
        <v>1</v>
      </c>
      <c r="N244" s="225" t="s">
        <v>44</v>
      </c>
      <c r="O244" s="91"/>
      <c r="P244" s="226">
        <f>O244*H244</f>
        <v>0</v>
      </c>
      <c r="Q244" s="226">
        <v>0</v>
      </c>
      <c r="R244" s="226">
        <f>Q244*H244</f>
        <v>0</v>
      </c>
      <c r="S244" s="226">
        <v>0.0033999999999999998</v>
      </c>
      <c r="T244" s="227">
        <f>S244*H244</f>
        <v>0.20733199999999999</v>
      </c>
      <c r="U244" s="38"/>
      <c r="V244" s="38"/>
      <c r="W244" s="38"/>
      <c r="X244" s="38"/>
      <c r="Y244" s="38"/>
      <c r="Z244" s="38"/>
      <c r="AA244" s="38"/>
      <c r="AB244" s="38"/>
      <c r="AC244" s="38"/>
      <c r="AD244" s="38"/>
      <c r="AE244" s="38"/>
      <c r="AR244" s="228" t="s">
        <v>246</v>
      </c>
      <c r="AT244" s="228" t="s">
        <v>158</v>
      </c>
      <c r="AU244" s="228" t="s">
        <v>162</v>
      </c>
      <c r="AY244" s="17" t="s">
        <v>156</v>
      </c>
      <c r="BE244" s="229">
        <f>IF(N244="základní",J244,0)</f>
        <v>0</v>
      </c>
      <c r="BF244" s="229">
        <f>IF(N244="snížená",J244,0)</f>
        <v>0</v>
      </c>
      <c r="BG244" s="229">
        <f>IF(N244="zákl. přenesená",J244,0)</f>
        <v>0</v>
      </c>
      <c r="BH244" s="229">
        <f>IF(N244="sníž. přenesená",J244,0)</f>
        <v>0</v>
      </c>
      <c r="BI244" s="229">
        <f>IF(N244="nulová",J244,0)</f>
        <v>0</v>
      </c>
      <c r="BJ244" s="17" t="s">
        <v>162</v>
      </c>
      <c r="BK244" s="229">
        <f>ROUND(I244*H244,2)</f>
        <v>0</v>
      </c>
      <c r="BL244" s="17" t="s">
        <v>246</v>
      </c>
      <c r="BM244" s="228" t="s">
        <v>318</v>
      </c>
    </row>
    <row r="245" s="13" customFormat="1">
      <c r="A245" s="13"/>
      <c r="B245" s="230"/>
      <c r="C245" s="231"/>
      <c r="D245" s="232" t="s">
        <v>164</v>
      </c>
      <c r="E245" s="233" t="s">
        <v>1</v>
      </c>
      <c r="F245" s="234" t="s">
        <v>88</v>
      </c>
      <c r="G245" s="231"/>
      <c r="H245" s="235">
        <v>60.979999999999997</v>
      </c>
      <c r="I245" s="236"/>
      <c r="J245" s="231"/>
      <c r="K245" s="231"/>
      <c r="L245" s="237"/>
      <c r="M245" s="238"/>
      <c r="N245" s="239"/>
      <c r="O245" s="239"/>
      <c r="P245" s="239"/>
      <c r="Q245" s="239"/>
      <c r="R245" s="239"/>
      <c r="S245" s="239"/>
      <c r="T245" s="240"/>
      <c r="U245" s="13"/>
      <c r="V245" s="13"/>
      <c r="W245" s="13"/>
      <c r="X245" s="13"/>
      <c r="Y245" s="13"/>
      <c r="Z245" s="13"/>
      <c r="AA245" s="13"/>
      <c r="AB245" s="13"/>
      <c r="AC245" s="13"/>
      <c r="AD245" s="13"/>
      <c r="AE245" s="13"/>
      <c r="AT245" s="241" t="s">
        <v>164</v>
      </c>
      <c r="AU245" s="241" t="s">
        <v>162</v>
      </c>
      <c r="AV245" s="13" t="s">
        <v>162</v>
      </c>
      <c r="AW245" s="13" t="s">
        <v>34</v>
      </c>
      <c r="AX245" s="13" t="s">
        <v>78</v>
      </c>
      <c r="AY245" s="241" t="s">
        <v>156</v>
      </c>
    </row>
    <row r="246" s="14" customFormat="1">
      <c r="A246" s="14"/>
      <c r="B246" s="242"/>
      <c r="C246" s="243"/>
      <c r="D246" s="232" t="s">
        <v>164</v>
      </c>
      <c r="E246" s="244" t="s">
        <v>1</v>
      </c>
      <c r="F246" s="245" t="s">
        <v>167</v>
      </c>
      <c r="G246" s="243"/>
      <c r="H246" s="246">
        <v>60.979999999999997</v>
      </c>
      <c r="I246" s="247"/>
      <c r="J246" s="243"/>
      <c r="K246" s="243"/>
      <c r="L246" s="248"/>
      <c r="M246" s="249"/>
      <c r="N246" s="250"/>
      <c r="O246" s="250"/>
      <c r="P246" s="250"/>
      <c r="Q246" s="250"/>
      <c r="R246" s="250"/>
      <c r="S246" s="250"/>
      <c r="T246" s="251"/>
      <c r="U246" s="14"/>
      <c r="V246" s="14"/>
      <c r="W246" s="14"/>
      <c r="X246" s="14"/>
      <c r="Y246" s="14"/>
      <c r="Z246" s="14"/>
      <c r="AA246" s="14"/>
      <c r="AB246" s="14"/>
      <c r="AC246" s="14"/>
      <c r="AD246" s="14"/>
      <c r="AE246" s="14"/>
      <c r="AT246" s="252" t="s">
        <v>164</v>
      </c>
      <c r="AU246" s="252" t="s">
        <v>162</v>
      </c>
      <c r="AV246" s="14" t="s">
        <v>161</v>
      </c>
      <c r="AW246" s="14" t="s">
        <v>34</v>
      </c>
      <c r="AX246" s="14" t="s">
        <v>86</v>
      </c>
      <c r="AY246" s="252" t="s">
        <v>156</v>
      </c>
    </row>
    <row r="247" s="2" customFormat="1" ht="24.15" customHeight="1">
      <c r="A247" s="38"/>
      <c r="B247" s="39"/>
      <c r="C247" s="216" t="s">
        <v>319</v>
      </c>
      <c r="D247" s="216" t="s">
        <v>158</v>
      </c>
      <c r="E247" s="217" t="s">
        <v>320</v>
      </c>
      <c r="F247" s="218" t="s">
        <v>321</v>
      </c>
      <c r="G247" s="219" t="s">
        <v>90</v>
      </c>
      <c r="H247" s="220">
        <v>60.979999999999997</v>
      </c>
      <c r="I247" s="221"/>
      <c r="J247" s="222">
        <f>ROUND(I247*H247,2)</f>
        <v>0</v>
      </c>
      <c r="K247" s="223"/>
      <c r="L247" s="44"/>
      <c r="M247" s="224" t="s">
        <v>1</v>
      </c>
      <c r="N247" s="225" t="s">
        <v>44</v>
      </c>
      <c r="O247" s="91"/>
      <c r="P247" s="226">
        <f>O247*H247</f>
        <v>0</v>
      </c>
      <c r="Q247" s="226">
        <v>0</v>
      </c>
      <c r="R247" s="226">
        <f>Q247*H247</f>
        <v>0</v>
      </c>
      <c r="S247" s="226">
        <v>0</v>
      </c>
      <c r="T247" s="227">
        <f>S247*H247</f>
        <v>0</v>
      </c>
      <c r="U247" s="38"/>
      <c r="V247" s="38"/>
      <c r="W247" s="38"/>
      <c r="X247" s="38"/>
      <c r="Y247" s="38"/>
      <c r="Z247" s="38"/>
      <c r="AA247" s="38"/>
      <c r="AB247" s="38"/>
      <c r="AC247" s="38"/>
      <c r="AD247" s="38"/>
      <c r="AE247" s="38"/>
      <c r="AR247" s="228" t="s">
        <v>246</v>
      </c>
      <c r="AT247" s="228" t="s">
        <v>158</v>
      </c>
      <c r="AU247" s="228" t="s">
        <v>162</v>
      </c>
      <c r="AY247" s="17" t="s">
        <v>156</v>
      </c>
      <c r="BE247" s="229">
        <f>IF(N247="základní",J247,0)</f>
        <v>0</v>
      </c>
      <c r="BF247" s="229">
        <f>IF(N247="snížená",J247,0)</f>
        <v>0</v>
      </c>
      <c r="BG247" s="229">
        <f>IF(N247="zákl. přenesená",J247,0)</f>
        <v>0</v>
      </c>
      <c r="BH247" s="229">
        <f>IF(N247="sníž. přenesená",J247,0)</f>
        <v>0</v>
      </c>
      <c r="BI247" s="229">
        <f>IF(N247="nulová",J247,0)</f>
        <v>0</v>
      </c>
      <c r="BJ247" s="17" t="s">
        <v>162</v>
      </c>
      <c r="BK247" s="229">
        <f>ROUND(I247*H247,2)</f>
        <v>0</v>
      </c>
      <c r="BL247" s="17" t="s">
        <v>246</v>
      </c>
      <c r="BM247" s="228" t="s">
        <v>322</v>
      </c>
    </row>
    <row r="248" s="13" customFormat="1">
      <c r="A248" s="13"/>
      <c r="B248" s="230"/>
      <c r="C248" s="231"/>
      <c r="D248" s="232" t="s">
        <v>164</v>
      </c>
      <c r="E248" s="233" t="s">
        <v>1</v>
      </c>
      <c r="F248" s="234" t="s">
        <v>88</v>
      </c>
      <c r="G248" s="231"/>
      <c r="H248" s="235">
        <v>60.979999999999997</v>
      </c>
      <c r="I248" s="236"/>
      <c r="J248" s="231"/>
      <c r="K248" s="231"/>
      <c r="L248" s="237"/>
      <c r="M248" s="238"/>
      <c r="N248" s="239"/>
      <c r="O248" s="239"/>
      <c r="P248" s="239"/>
      <c r="Q248" s="239"/>
      <c r="R248" s="239"/>
      <c r="S248" s="239"/>
      <c r="T248" s="240"/>
      <c r="U248" s="13"/>
      <c r="V248" s="13"/>
      <c r="W248" s="13"/>
      <c r="X248" s="13"/>
      <c r="Y248" s="13"/>
      <c r="Z248" s="13"/>
      <c r="AA248" s="13"/>
      <c r="AB248" s="13"/>
      <c r="AC248" s="13"/>
      <c r="AD248" s="13"/>
      <c r="AE248" s="13"/>
      <c r="AT248" s="241" t="s">
        <v>164</v>
      </c>
      <c r="AU248" s="241" t="s">
        <v>162</v>
      </c>
      <c r="AV248" s="13" t="s">
        <v>162</v>
      </c>
      <c r="AW248" s="13" t="s">
        <v>34</v>
      </c>
      <c r="AX248" s="13" t="s">
        <v>78</v>
      </c>
      <c r="AY248" s="241" t="s">
        <v>156</v>
      </c>
    </row>
    <row r="249" s="14" customFormat="1">
      <c r="A249" s="14"/>
      <c r="B249" s="242"/>
      <c r="C249" s="243"/>
      <c r="D249" s="232" t="s">
        <v>164</v>
      </c>
      <c r="E249" s="244" t="s">
        <v>1</v>
      </c>
      <c r="F249" s="245" t="s">
        <v>167</v>
      </c>
      <c r="G249" s="243"/>
      <c r="H249" s="246">
        <v>60.979999999999997</v>
      </c>
      <c r="I249" s="247"/>
      <c r="J249" s="243"/>
      <c r="K249" s="243"/>
      <c r="L249" s="248"/>
      <c r="M249" s="249"/>
      <c r="N249" s="250"/>
      <c r="O249" s="250"/>
      <c r="P249" s="250"/>
      <c r="Q249" s="250"/>
      <c r="R249" s="250"/>
      <c r="S249" s="250"/>
      <c r="T249" s="251"/>
      <c r="U249" s="14"/>
      <c r="V249" s="14"/>
      <c r="W249" s="14"/>
      <c r="X249" s="14"/>
      <c r="Y249" s="14"/>
      <c r="Z249" s="14"/>
      <c r="AA249" s="14"/>
      <c r="AB249" s="14"/>
      <c r="AC249" s="14"/>
      <c r="AD249" s="14"/>
      <c r="AE249" s="14"/>
      <c r="AT249" s="252" t="s">
        <v>164</v>
      </c>
      <c r="AU249" s="252" t="s">
        <v>162</v>
      </c>
      <c r="AV249" s="14" t="s">
        <v>161</v>
      </c>
      <c r="AW249" s="14" t="s">
        <v>34</v>
      </c>
      <c r="AX249" s="14" t="s">
        <v>86</v>
      </c>
      <c r="AY249" s="252" t="s">
        <v>156</v>
      </c>
    </row>
    <row r="250" s="2" customFormat="1" ht="24.15" customHeight="1">
      <c r="A250" s="38"/>
      <c r="B250" s="39"/>
      <c r="C250" s="263" t="s">
        <v>323</v>
      </c>
      <c r="D250" s="263" t="s">
        <v>324</v>
      </c>
      <c r="E250" s="264" t="s">
        <v>325</v>
      </c>
      <c r="F250" s="265" t="s">
        <v>326</v>
      </c>
      <c r="G250" s="266" t="s">
        <v>90</v>
      </c>
      <c r="H250" s="267">
        <v>64.028999999999996</v>
      </c>
      <c r="I250" s="268"/>
      <c r="J250" s="269">
        <f>ROUND(I250*H250,2)</f>
        <v>0</v>
      </c>
      <c r="K250" s="270"/>
      <c r="L250" s="271"/>
      <c r="M250" s="272" t="s">
        <v>1</v>
      </c>
      <c r="N250" s="273" t="s">
        <v>44</v>
      </c>
      <c r="O250" s="91"/>
      <c r="P250" s="226">
        <f>O250*H250</f>
        <v>0</v>
      </c>
      <c r="Q250" s="226">
        <v>0.0025000000000000001</v>
      </c>
      <c r="R250" s="226">
        <f>Q250*H250</f>
        <v>0.16007250000000001</v>
      </c>
      <c r="S250" s="226">
        <v>0</v>
      </c>
      <c r="T250" s="227">
        <f>S250*H250</f>
        <v>0</v>
      </c>
      <c r="U250" s="38"/>
      <c r="V250" s="38"/>
      <c r="W250" s="38"/>
      <c r="X250" s="38"/>
      <c r="Y250" s="38"/>
      <c r="Z250" s="38"/>
      <c r="AA250" s="38"/>
      <c r="AB250" s="38"/>
      <c r="AC250" s="38"/>
      <c r="AD250" s="38"/>
      <c r="AE250" s="38"/>
      <c r="AR250" s="228" t="s">
        <v>327</v>
      </c>
      <c r="AT250" s="228" t="s">
        <v>324</v>
      </c>
      <c r="AU250" s="228" t="s">
        <v>162</v>
      </c>
      <c r="AY250" s="17" t="s">
        <v>156</v>
      </c>
      <c r="BE250" s="229">
        <f>IF(N250="základní",J250,0)</f>
        <v>0</v>
      </c>
      <c r="BF250" s="229">
        <f>IF(N250="snížená",J250,0)</f>
        <v>0</v>
      </c>
      <c r="BG250" s="229">
        <f>IF(N250="zákl. přenesená",J250,0)</f>
        <v>0</v>
      </c>
      <c r="BH250" s="229">
        <f>IF(N250="sníž. přenesená",J250,0)</f>
        <v>0</v>
      </c>
      <c r="BI250" s="229">
        <f>IF(N250="nulová",J250,0)</f>
        <v>0</v>
      </c>
      <c r="BJ250" s="17" t="s">
        <v>162</v>
      </c>
      <c r="BK250" s="229">
        <f>ROUND(I250*H250,2)</f>
        <v>0</v>
      </c>
      <c r="BL250" s="17" t="s">
        <v>246</v>
      </c>
      <c r="BM250" s="228" t="s">
        <v>328</v>
      </c>
    </row>
    <row r="251" s="13" customFormat="1">
      <c r="A251" s="13"/>
      <c r="B251" s="230"/>
      <c r="C251" s="231"/>
      <c r="D251" s="232" t="s">
        <v>164</v>
      </c>
      <c r="E251" s="233" t="s">
        <v>1</v>
      </c>
      <c r="F251" s="234" t="s">
        <v>88</v>
      </c>
      <c r="G251" s="231"/>
      <c r="H251" s="235">
        <v>60.979999999999997</v>
      </c>
      <c r="I251" s="236"/>
      <c r="J251" s="231"/>
      <c r="K251" s="231"/>
      <c r="L251" s="237"/>
      <c r="M251" s="238"/>
      <c r="N251" s="239"/>
      <c r="O251" s="239"/>
      <c r="P251" s="239"/>
      <c r="Q251" s="239"/>
      <c r="R251" s="239"/>
      <c r="S251" s="239"/>
      <c r="T251" s="240"/>
      <c r="U251" s="13"/>
      <c r="V251" s="13"/>
      <c r="W251" s="13"/>
      <c r="X251" s="13"/>
      <c r="Y251" s="13"/>
      <c r="Z251" s="13"/>
      <c r="AA251" s="13"/>
      <c r="AB251" s="13"/>
      <c r="AC251" s="13"/>
      <c r="AD251" s="13"/>
      <c r="AE251" s="13"/>
      <c r="AT251" s="241" t="s">
        <v>164</v>
      </c>
      <c r="AU251" s="241" t="s">
        <v>162</v>
      </c>
      <c r="AV251" s="13" t="s">
        <v>162</v>
      </c>
      <c r="AW251" s="13" t="s">
        <v>34</v>
      </c>
      <c r="AX251" s="13" t="s">
        <v>86</v>
      </c>
      <c r="AY251" s="241" t="s">
        <v>156</v>
      </c>
    </row>
    <row r="252" s="13" customFormat="1">
      <c r="A252" s="13"/>
      <c r="B252" s="230"/>
      <c r="C252" s="231"/>
      <c r="D252" s="232" t="s">
        <v>164</v>
      </c>
      <c r="E252" s="231"/>
      <c r="F252" s="234" t="s">
        <v>329</v>
      </c>
      <c r="G252" s="231"/>
      <c r="H252" s="235">
        <v>64.028999999999996</v>
      </c>
      <c r="I252" s="236"/>
      <c r="J252" s="231"/>
      <c r="K252" s="231"/>
      <c r="L252" s="237"/>
      <c r="M252" s="238"/>
      <c r="N252" s="239"/>
      <c r="O252" s="239"/>
      <c r="P252" s="239"/>
      <c r="Q252" s="239"/>
      <c r="R252" s="239"/>
      <c r="S252" s="239"/>
      <c r="T252" s="240"/>
      <c r="U252" s="13"/>
      <c r="V252" s="13"/>
      <c r="W252" s="13"/>
      <c r="X252" s="13"/>
      <c r="Y252" s="13"/>
      <c r="Z252" s="13"/>
      <c r="AA252" s="13"/>
      <c r="AB252" s="13"/>
      <c r="AC252" s="13"/>
      <c r="AD252" s="13"/>
      <c r="AE252" s="13"/>
      <c r="AT252" s="241" t="s">
        <v>164</v>
      </c>
      <c r="AU252" s="241" t="s">
        <v>162</v>
      </c>
      <c r="AV252" s="13" t="s">
        <v>162</v>
      </c>
      <c r="AW252" s="13" t="s">
        <v>4</v>
      </c>
      <c r="AX252" s="13" t="s">
        <v>86</v>
      </c>
      <c r="AY252" s="241" t="s">
        <v>156</v>
      </c>
    </row>
    <row r="253" s="2" customFormat="1" ht="24.15" customHeight="1">
      <c r="A253" s="38"/>
      <c r="B253" s="39"/>
      <c r="C253" s="216" t="s">
        <v>330</v>
      </c>
      <c r="D253" s="216" t="s">
        <v>158</v>
      </c>
      <c r="E253" s="217" t="s">
        <v>331</v>
      </c>
      <c r="F253" s="218" t="s">
        <v>332</v>
      </c>
      <c r="G253" s="219" t="s">
        <v>90</v>
      </c>
      <c r="H253" s="220">
        <v>60.979999999999997</v>
      </c>
      <c r="I253" s="221"/>
      <c r="J253" s="222">
        <f>ROUND(I253*H253,2)</f>
        <v>0</v>
      </c>
      <c r="K253" s="223"/>
      <c r="L253" s="44"/>
      <c r="M253" s="224" t="s">
        <v>1</v>
      </c>
      <c r="N253" s="225" t="s">
        <v>44</v>
      </c>
      <c r="O253" s="91"/>
      <c r="P253" s="226">
        <f>O253*H253</f>
        <v>0</v>
      </c>
      <c r="Q253" s="226">
        <v>0</v>
      </c>
      <c r="R253" s="226">
        <f>Q253*H253</f>
        <v>0</v>
      </c>
      <c r="S253" s="226">
        <v>0.13500000000000001</v>
      </c>
      <c r="T253" s="227">
        <f>S253*H253</f>
        <v>8.2323000000000004</v>
      </c>
      <c r="U253" s="38"/>
      <c r="V253" s="38"/>
      <c r="W253" s="38"/>
      <c r="X253" s="38"/>
      <c r="Y253" s="38"/>
      <c r="Z253" s="38"/>
      <c r="AA253" s="38"/>
      <c r="AB253" s="38"/>
      <c r="AC253" s="38"/>
      <c r="AD253" s="38"/>
      <c r="AE253" s="38"/>
      <c r="AR253" s="228" t="s">
        <v>246</v>
      </c>
      <c r="AT253" s="228" t="s">
        <v>158</v>
      </c>
      <c r="AU253" s="228" t="s">
        <v>162</v>
      </c>
      <c r="AY253" s="17" t="s">
        <v>156</v>
      </c>
      <c r="BE253" s="229">
        <f>IF(N253="základní",J253,0)</f>
        <v>0</v>
      </c>
      <c r="BF253" s="229">
        <f>IF(N253="snížená",J253,0)</f>
        <v>0</v>
      </c>
      <c r="BG253" s="229">
        <f>IF(N253="zákl. přenesená",J253,0)</f>
        <v>0</v>
      </c>
      <c r="BH253" s="229">
        <f>IF(N253="sníž. přenesená",J253,0)</f>
        <v>0</v>
      </c>
      <c r="BI253" s="229">
        <f>IF(N253="nulová",J253,0)</f>
        <v>0</v>
      </c>
      <c r="BJ253" s="17" t="s">
        <v>162</v>
      </c>
      <c r="BK253" s="229">
        <f>ROUND(I253*H253,2)</f>
        <v>0</v>
      </c>
      <c r="BL253" s="17" t="s">
        <v>246</v>
      </c>
      <c r="BM253" s="228" t="s">
        <v>333</v>
      </c>
    </row>
    <row r="254" s="13" customFormat="1">
      <c r="A254" s="13"/>
      <c r="B254" s="230"/>
      <c r="C254" s="231"/>
      <c r="D254" s="232" t="s">
        <v>164</v>
      </c>
      <c r="E254" s="233" t="s">
        <v>1</v>
      </c>
      <c r="F254" s="234" t="s">
        <v>88</v>
      </c>
      <c r="G254" s="231"/>
      <c r="H254" s="235">
        <v>60.979999999999997</v>
      </c>
      <c r="I254" s="236"/>
      <c r="J254" s="231"/>
      <c r="K254" s="231"/>
      <c r="L254" s="237"/>
      <c r="M254" s="238"/>
      <c r="N254" s="239"/>
      <c r="O254" s="239"/>
      <c r="P254" s="239"/>
      <c r="Q254" s="239"/>
      <c r="R254" s="239"/>
      <c r="S254" s="239"/>
      <c r="T254" s="240"/>
      <c r="U254" s="13"/>
      <c r="V254" s="13"/>
      <c r="W254" s="13"/>
      <c r="X254" s="13"/>
      <c r="Y254" s="13"/>
      <c r="Z254" s="13"/>
      <c r="AA254" s="13"/>
      <c r="AB254" s="13"/>
      <c r="AC254" s="13"/>
      <c r="AD254" s="13"/>
      <c r="AE254" s="13"/>
      <c r="AT254" s="241" t="s">
        <v>164</v>
      </c>
      <c r="AU254" s="241" t="s">
        <v>162</v>
      </c>
      <c r="AV254" s="13" t="s">
        <v>162</v>
      </c>
      <c r="AW254" s="13" t="s">
        <v>34</v>
      </c>
      <c r="AX254" s="13" t="s">
        <v>78</v>
      </c>
      <c r="AY254" s="241" t="s">
        <v>156</v>
      </c>
    </row>
    <row r="255" s="14" customFormat="1">
      <c r="A255" s="14"/>
      <c r="B255" s="242"/>
      <c r="C255" s="243"/>
      <c r="D255" s="232" t="s">
        <v>164</v>
      </c>
      <c r="E255" s="244" t="s">
        <v>1</v>
      </c>
      <c r="F255" s="245" t="s">
        <v>167</v>
      </c>
      <c r="G255" s="243"/>
      <c r="H255" s="246">
        <v>60.979999999999997</v>
      </c>
      <c r="I255" s="247"/>
      <c r="J255" s="243"/>
      <c r="K255" s="243"/>
      <c r="L255" s="248"/>
      <c r="M255" s="249"/>
      <c r="N255" s="250"/>
      <c r="O255" s="250"/>
      <c r="P255" s="250"/>
      <c r="Q255" s="250"/>
      <c r="R255" s="250"/>
      <c r="S255" s="250"/>
      <c r="T255" s="251"/>
      <c r="U255" s="14"/>
      <c r="V255" s="14"/>
      <c r="W255" s="14"/>
      <c r="X255" s="14"/>
      <c r="Y255" s="14"/>
      <c r="Z255" s="14"/>
      <c r="AA255" s="14"/>
      <c r="AB255" s="14"/>
      <c r="AC255" s="14"/>
      <c r="AD255" s="14"/>
      <c r="AE255" s="14"/>
      <c r="AT255" s="252" t="s">
        <v>164</v>
      </c>
      <c r="AU255" s="252" t="s">
        <v>162</v>
      </c>
      <c r="AV255" s="14" t="s">
        <v>161</v>
      </c>
      <c r="AW255" s="14" t="s">
        <v>34</v>
      </c>
      <c r="AX255" s="14" t="s">
        <v>86</v>
      </c>
      <c r="AY255" s="252" t="s">
        <v>156</v>
      </c>
    </row>
    <row r="256" s="2" customFormat="1" ht="24.15" customHeight="1">
      <c r="A256" s="38"/>
      <c r="B256" s="39"/>
      <c r="C256" s="216" t="s">
        <v>334</v>
      </c>
      <c r="D256" s="216" t="s">
        <v>158</v>
      </c>
      <c r="E256" s="217" t="s">
        <v>335</v>
      </c>
      <c r="F256" s="218" t="s">
        <v>336</v>
      </c>
      <c r="G256" s="219" t="s">
        <v>280</v>
      </c>
      <c r="H256" s="220">
        <v>0.16</v>
      </c>
      <c r="I256" s="221"/>
      <c r="J256" s="222">
        <f>ROUND(I256*H256,2)</f>
        <v>0</v>
      </c>
      <c r="K256" s="223"/>
      <c r="L256" s="44"/>
      <c r="M256" s="224" t="s">
        <v>1</v>
      </c>
      <c r="N256" s="225" t="s">
        <v>44</v>
      </c>
      <c r="O256" s="91"/>
      <c r="P256" s="226">
        <f>O256*H256</f>
        <v>0</v>
      </c>
      <c r="Q256" s="226">
        <v>0</v>
      </c>
      <c r="R256" s="226">
        <f>Q256*H256</f>
        <v>0</v>
      </c>
      <c r="S256" s="226">
        <v>0</v>
      </c>
      <c r="T256" s="227">
        <f>S256*H256</f>
        <v>0</v>
      </c>
      <c r="U256" s="38"/>
      <c r="V256" s="38"/>
      <c r="W256" s="38"/>
      <c r="X256" s="38"/>
      <c r="Y256" s="38"/>
      <c r="Z256" s="38"/>
      <c r="AA256" s="38"/>
      <c r="AB256" s="38"/>
      <c r="AC256" s="38"/>
      <c r="AD256" s="38"/>
      <c r="AE256" s="38"/>
      <c r="AR256" s="228" t="s">
        <v>246</v>
      </c>
      <c r="AT256" s="228" t="s">
        <v>158</v>
      </c>
      <c r="AU256" s="228" t="s">
        <v>162</v>
      </c>
      <c r="AY256" s="17" t="s">
        <v>156</v>
      </c>
      <c r="BE256" s="229">
        <f>IF(N256="základní",J256,0)</f>
        <v>0</v>
      </c>
      <c r="BF256" s="229">
        <f>IF(N256="snížená",J256,0)</f>
        <v>0</v>
      </c>
      <c r="BG256" s="229">
        <f>IF(N256="zákl. přenesená",J256,0)</f>
        <v>0</v>
      </c>
      <c r="BH256" s="229">
        <f>IF(N256="sníž. přenesená",J256,0)</f>
        <v>0</v>
      </c>
      <c r="BI256" s="229">
        <f>IF(N256="nulová",J256,0)</f>
        <v>0</v>
      </c>
      <c r="BJ256" s="17" t="s">
        <v>162</v>
      </c>
      <c r="BK256" s="229">
        <f>ROUND(I256*H256,2)</f>
        <v>0</v>
      </c>
      <c r="BL256" s="17" t="s">
        <v>246</v>
      </c>
      <c r="BM256" s="228" t="s">
        <v>337</v>
      </c>
    </row>
    <row r="257" s="12" customFormat="1" ht="22.8" customHeight="1">
      <c r="A257" s="12"/>
      <c r="B257" s="200"/>
      <c r="C257" s="201"/>
      <c r="D257" s="202" t="s">
        <v>77</v>
      </c>
      <c r="E257" s="214" t="s">
        <v>338</v>
      </c>
      <c r="F257" s="214" t="s">
        <v>339</v>
      </c>
      <c r="G257" s="201"/>
      <c r="H257" s="201"/>
      <c r="I257" s="204"/>
      <c r="J257" s="215">
        <f>BK257</f>
        <v>0</v>
      </c>
      <c r="K257" s="201"/>
      <c r="L257" s="206"/>
      <c r="M257" s="207"/>
      <c r="N257" s="208"/>
      <c r="O257" s="208"/>
      <c r="P257" s="209">
        <f>SUM(P258:P265)</f>
        <v>0</v>
      </c>
      <c r="Q257" s="208"/>
      <c r="R257" s="209">
        <f>SUM(R258:R265)</f>
        <v>0.054709999999999995</v>
      </c>
      <c r="S257" s="208"/>
      <c r="T257" s="210">
        <f>SUM(T258:T265)</f>
        <v>0</v>
      </c>
      <c r="U257" s="12"/>
      <c r="V257" s="12"/>
      <c r="W257" s="12"/>
      <c r="X257" s="12"/>
      <c r="Y257" s="12"/>
      <c r="Z257" s="12"/>
      <c r="AA257" s="12"/>
      <c r="AB257" s="12"/>
      <c r="AC257" s="12"/>
      <c r="AD257" s="12"/>
      <c r="AE257" s="12"/>
      <c r="AR257" s="211" t="s">
        <v>162</v>
      </c>
      <c r="AT257" s="212" t="s">
        <v>77</v>
      </c>
      <c r="AU257" s="212" t="s">
        <v>86</v>
      </c>
      <c r="AY257" s="211" t="s">
        <v>156</v>
      </c>
      <c r="BK257" s="213">
        <f>SUM(BK258:BK265)</f>
        <v>0</v>
      </c>
    </row>
    <row r="258" s="2" customFormat="1" ht="16.5" customHeight="1">
      <c r="A258" s="38"/>
      <c r="B258" s="39"/>
      <c r="C258" s="216" t="s">
        <v>327</v>
      </c>
      <c r="D258" s="216" t="s">
        <v>158</v>
      </c>
      <c r="E258" s="217" t="s">
        <v>340</v>
      </c>
      <c r="F258" s="218" t="s">
        <v>341</v>
      </c>
      <c r="G258" s="219" t="s">
        <v>342</v>
      </c>
      <c r="H258" s="220">
        <v>1</v>
      </c>
      <c r="I258" s="221"/>
      <c r="J258" s="222">
        <f>ROUND(I258*H258,2)</f>
        <v>0</v>
      </c>
      <c r="K258" s="223"/>
      <c r="L258" s="44"/>
      <c r="M258" s="224" t="s">
        <v>1</v>
      </c>
      <c r="N258" s="225" t="s">
        <v>44</v>
      </c>
      <c r="O258" s="91"/>
      <c r="P258" s="226">
        <f>O258*H258</f>
        <v>0</v>
      </c>
      <c r="Q258" s="226">
        <v>0</v>
      </c>
      <c r="R258" s="226">
        <f>Q258*H258</f>
        <v>0</v>
      </c>
      <c r="S258" s="226">
        <v>0</v>
      </c>
      <c r="T258" s="227">
        <f>S258*H258</f>
        <v>0</v>
      </c>
      <c r="U258" s="38"/>
      <c r="V258" s="38"/>
      <c r="W258" s="38"/>
      <c r="X258" s="38"/>
      <c r="Y258" s="38"/>
      <c r="Z258" s="38"/>
      <c r="AA258" s="38"/>
      <c r="AB258" s="38"/>
      <c r="AC258" s="38"/>
      <c r="AD258" s="38"/>
      <c r="AE258" s="38"/>
      <c r="AR258" s="228" t="s">
        <v>246</v>
      </c>
      <c r="AT258" s="228" t="s">
        <v>158</v>
      </c>
      <c r="AU258" s="228" t="s">
        <v>162</v>
      </c>
      <c r="AY258" s="17" t="s">
        <v>156</v>
      </c>
      <c r="BE258" s="229">
        <f>IF(N258="základní",J258,0)</f>
        <v>0</v>
      </c>
      <c r="BF258" s="229">
        <f>IF(N258="snížená",J258,0)</f>
        <v>0</v>
      </c>
      <c r="BG258" s="229">
        <f>IF(N258="zákl. přenesená",J258,0)</f>
        <v>0</v>
      </c>
      <c r="BH258" s="229">
        <f>IF(N258="sníž. přenesená",J258,0)</f>
        <v>0</v>
      </c>
      <c r="BI258" s="229">
        <f>IF(N258="nulová",J258,0)</f>
        <v>0</v>
      </c>
      <c r="BJ258" s="17" t="s">
        <v>162</v>
      </c>
      <c r="BK258" s="229">
        <f>ROUND(I258*H258,2)</f>
        <v>0</v>
      </c>
      <c r="BL258" s="17" t="s">
        <v>246</v>
      </c>
      <c r="BM258" s="228" t="s">
        <v>343</v>
      </c>
    </row>
    <row r="259" s="13" customFormat="1">
      <c r="A259" s="13"/>
      <c r="B259" s="230"/>
      <c r="C259" s="231"/>
      <c r="D259" s="232" t="s">
        <v>164</v>
      </c>
      <c r="E259" s="233" t="s">
        <v>1</v>
      </c>
      <c r="F259" s="234" t="s">
        <v>86</v>
      </c>
      <c r="G259" s="231"/>
      <c r="H259" s="235">
        <v>1</v>
      </c>
      <c r="I259" s="236"/>
      <c r="J259" s="231"/>
      <c r="K259" s="231"/>
      <c r="L259" s="237"/>
      <c r="M259" s="238"/>
      <c r="N259" s="239"/>
      <c r="O259" s="239"/>
      <c r="P259" s="239"/>
      <c r="Q259" s="239"/>
      <c r="R259" s="239"/>
      <c r="S259" s="239"/>
      <c r="T259" s="240"/>
      <c r="U259" s="13"/>
      <c r="V259" s="13"/>
      <c r="W259" s="13"/>
      <c r="X259" s="13"/>
      <c r="Y259" s="13"/>
      <c r="Z259" s="13"/>
      <c r="AA259" s="13"/>
      <c r="AB259" s="13"/>
      <c r="AC259" s="13"/>
      <c r="AD259" s="13"/>
      <c r="AE259" s="13"/>
      <c r="AT259" s="241" t="s">
        <v>164</v>
      </c>
      <c r="AU259" s="241" t="s">
        <v>162</v>
      </c>
      <c r="AV259" s="13" t="s">
        <v>162</v>
      </c>
      <c r="AW259" s="13" t="s">
        <v>34</v>
      </c>
      <c r="AX259" s="13" t="s">
        <v>86</v>
      </c>
      <c r="AY259" s="241" t="s">
        <v>156</v>
      </c>
    </row>
    <row r="260" s="2" customFormat="1" ht="16.5" customHeight="1">
      <c r="A260" s="38"/>
      <c r="B260" s="39"/>
      <c r="C260" s="216" t="s">
        <v>344</v>
      </c>
      <c r="D260" s="216" t="s">
        <v>158</v>
      </c>
      <c r="E260" s="217" t="s">
        <v>345</v>
      </c>
      <c r="F260" s="218" t="s">
        <v>346</v>
      </c>
      <c r="G260" s="219" t="s">
        <v>224</v>
      </c>
      <c r="H260" s="220">
        <v>1</v>
      </c>
      <c r="I260" s="221"/>
      <c r="J260" s="222">
        <f>ROUND(I260*H260,2)</f>
        <v>0</v>
      </c>
      <c r="K260" s="223"/>
      <c r="L260" s="44"/>
      <c r="M260" s="224" t="s">
        <v>1</v>
      </c>
      <c r="N260" s="225" t="s">
        <v>44</v>
      </c>
      <c r="O260" s="91"/>
      <c r="P260" s="226">
        <f>O260*H260</f>
        <v>0</v>
      </c>
      <c r="Q260" s="226">
        <v>0.01171</v>
      </c>
      <c r="R260" s="226">
        <f>Q260*H260</f>
        <v>0.01171</v>
      </c>
      <c r="S260" s="226">
        <v>0</v>
      </c>
      <c r="T260" s="227">
        <f>S260*H260</f>
        <v>0</v>
      </c>
      <c r="U260" s="38"/>
      <c r="V260" s="38"/>
      <c r="W260" s="38"/>
      <c r="X260" s="38"/>
      <c r="Y260" s="38"/>
      <c r="Z260" s="38"/>
      <c r="AA260" s="38"/>
      <c r="AB260" s="38"/>
      <c r="AC260" s="38"/>
      <c r="AD260" s="38"/>
      <c r="AE260" s="38"/>
      <c r="AR260" s="228" t="s">
        <v>246</v>
      </c>
      <c r="AT260" s="228" t="s">
        <v>158</v>
      </c>
      <c r="AU260" s="228" t="s">
        <v>162</v>
      </c>
      <c r="AY260" s="17" t="s">
        <v>156</v>
      </c>
      <c r="BE260" s="229">
        <f>IF(N260="základní",J260,0)</f>
        <v>0</v>
      </c>
      <c r="BF260" s="229">
        <f>IF(N260="snížená",J260,0)</f>
        <v>0</v>
      </c>
      <c r="BG260" s="229">
        <f>IF(N260="zákl. přenesená",J260,0)</f>
        <v>0</v>
      </c>
      <c r="BH260" s="229">
        <f>IF(N260="sníž. přenesená",J260,0)</f>
        <v>0</v>
      </c>
      <c r="BI260" s="229">
        <f>IF(N260="nulová",J260,0)</f>
        <v>0</v>
      </c>
      <c r="BJ260" s="17" t="s">
        <v>162</v>
      </c>
      <c r="BK260" s="229">
        <f>ROUND(I260*H260,2)</f>
        <v>0</v>
      </c>
      <c r="BL260" s="17" t="s">
        <v>246</v>
      </c>
      <c r="BM260" s="228" t="s">
        <v>347</v>
      </c>
    </row>
    <row r="261" s="15" customFormat="1">
      <c r="A261" s="15"/>
      <c r="B261" s="253"/>
      <c r="C261" s="254"/>
      <c r="D261" s="232" t="s">
        <v>164</v>
      </c>
      <c r="E261" s="255" t="s">
        <v>1</v>
      </c>
      <c r="F261" s="256" t="s">
        <v>348</v>
      </c>
      <c r="G261" s="254"/>
      <c r="H261" s="255" t="s">
        <v>1</v>
      </c>
      <c r="I261" s="257"/>
      <c r="J261" s="254"/>
      <c r="K261" s="254"/>
      <c r="L261" s="258"/>
      <c r="M261" s="259"/>
      <c r="N261" s="260"/>
      <c r="O261" s="260"/>
      <c r="P261" s="260"/>
      <c r="Q261" s="260"/>
      <c r="R261" s="260"/>
      <c r="S261" s="260"/>
      <c r="T261" s="261"/>
      <c r="U261" s="15"/>
      <c r="V261" s="15"/>
      <c r="W261" s="15"/>
      <c r="X261" s="15"/>
      <c r="Y261" s="15"/>
      <c r="Z261" s="15"/>
      <c r="AA261" s="15"/>
      <c r="AB261" s="15"/>
      <c r="AC261" s="15"/>
      <c r="AD261" s="15"/>
      <c r="AE261" s="15"/>
      <c r="AT261" s="262" t="s">
        <v>164</v>
      </c>
      <c r="AU261" s="262" t="s">
        <v>162</v>
      </c>
      <c r="AV261" s="15" t="s">
        <v>86</v>
      </c>
      <c r="AW261" s="15" t="s">
        <v>34</v>
      </c>
      <c r="AX261" s="15" t="s">
        <v>78</v>
      </c>
      <c r="AY261" s="262" t="s">
        <v>156</v>
      </c>
    </row>
    <row r="262" s="13" customFormat="1">
      <c r="A262" s="13"/>
      <c r="B262" s="230"/>
      <c r="C262" s="231"/>
      <c r="D262" s="232" t="s">
        <v>164</v>
      </c>
      <c r="E262" s="233" t="s">
        <v>1</v>
      </c>
      <c r="F262" s="234" t="s">
        <v>349</v>
      </c>
      <c r="G262" s="231"/>
      <c r="H262" s="235">
        <v>1</v>
      </c>
      <c r="I262" s="236"/>
      <c r="J262" s="231"/>
      <c r="K262" s="231"/>
      <c r="L262" s="237"/>
      <c r="M262" s="238"/>
      <c r="N262" s="239"/>
      <c r="O262" s="239"/>
      <c r="P262" s="239"/>
      <c r="Q262" s="239"/>
      <c r="R262" s="239"/>
      <c r="S262" s="239"/>
      <c r="T262" s="240"/>
      <c r="U262" s="13"/>
      <c r="V262" s="13"/>
      <c r="W262" s="13"/>
      <c r="X262" s="13"/>
      <c r="Y262" s="13"/>
      <c r="Z262" s="13"/>
      <c r="AA262" s="13"/>
      <c r="AB262" s="13"/>
      <c r="AC262" s="13"/>
      <c r="AD262" s="13"/>
      <c r="AE262" s="13"/>
      <c r="AT262" s="241" t="s">
        <v>164</v>
      </c>
      <c r="AU262" s="241" t="s">
        <v>162</v>
      </c>
      <c r="AV262" s="13" t="s">
        <v>162</v>
      </c>
      <c r="AW262" s="13" t="s">
        <v>34</v>
      </c>
      <c r="AX262" s="13" t="s">
        <v>86</v>
      </c>
      <c r="AY262" s="241" t="s">
        <v>156</v>
      </c>
    </row>
    <row r="263" s="2" customFormat="1" ht="16.5" customHeight="1">
      <c r="A263" s="38"/>
      <c r="B263" s="39"/>
      <c r="C263" s="216" t="s">
        <v>350</v>
      </c>
      <c r="D263" s="216" t="s">
        <v>158</v>
      </c>
      <c r="E263" s="217" t="s">
        <v>351</v>
      </c>
      <c r="F263" s="218" t="s">
        <v>352</v>
      </c>
      <c r="G263" s="219" t="s">
        <v>224</v>
      </c>
      <c r="H263" s="220">
        <v>20</v>
      </c>
      <c r="I263" s="221"/>
      <c r="J263" s="222">
        <f>ROUND(I263*H263,2)</f>
        <v>0</v>
      </c>
      <c r="K263" s="223"/>
      <c r="L263" s="44"/>
      <c r="M263" s="224" t="s">
        <v>1</v>
      </c>
      <c r="N263" s="225" t="s">
        <v>44</v>
      </c>
      <c r="O263" s="91"/>
      <c r="P263" s="226">
        <f>O263*H263</f>
        <v>0</v>
      </c>
      <c r="Q263" s="226">
        <v>0.00215</v>
      </c>
      <c r="R263" s="226">
        <f>Q263*H263</f>
        <v>0.042999999999999997</v>
      </c>
      <c r="S263" s="226">
        <v>0</v>
      </c>
      <c r="T263" s="227">
        <f>S263*H263</f>
        <v>0</v>
      </c>
      <c r="U263" s="38"/>
      <c r="V263" s="38"/>
      <c r="W263" s="38"/>
      <c r="X263" s="38"/>
      <c r="Y263" s="38"/>
      <c r="Z263" s="38"/>
      <c r="AA263" s="38"/>
      <c r="AB263" s="38"/>
      <c r="AC263" s="38"/>
      <c r="AD263" s="38"/>
      <c r="AE263" s="38"/>
      <c r="AR263" s="228" t="s">
        <v>246</v>
      </c>
      <c r="AT263" s="228" t="s">
        <v>158</v>
      </c>
      <c r="AU263" s="228" t="s">
        <v>162</v>
      </c>
      <c r="AY263" s="17" t="s">
        <v>156</v>
      </c>
      <c r="BE263" s="229">
        <f>IF(N263="základní",J263,0)</f>
        <v>0</v>
      </c>
      <c r="BF263" s="229">
        <f>IF(N263="snížená",J263,0)</f>
        <v>0</v>
      </c>
      <c r="BG263" s="229">
        <f>IF(N263="zákl. přenesená",J263,0)</f>
        <v>0</v>
      </c>
      <c r="BH263" s="229">
        <f>IF(N263="sníž. přenesená",J263,0)</f>
        <v>0</v>
      </c>
      <c r="BI263" s="229">
        <f>IF(N263="nulová",J263,0)</f>
        <v>0</v>
      </c>
      <c r="BJ263" s="17" t="s">
        <v>162</v>
      </c>
      <c r="BK263" s="229">
        <f>ROUND(I263*H263,2)</f>
        <v>0</v>
      </c>
      <c r="BL263" s="17" t="s">
        <v>246</v>
      </c>
      <c r="BM263" s="228" t="s">
        <v>353</v>
      </c>
    </row>
    <row r="264" s="13" customFormat="1">
      <c r="A264" s="13"/>
      <c r="B264" s="230"/>
      <c r="C264" s="231"/>
      <c r="D264" s="232" t="s">
        <v>164</v>
      </c>
      <c r="E264" s="233" t="s">
        <v>1</v>
      </c>
      <c r="F264" s="234" t="s">
        <v>354</v>
      </c>
      <c r="G264" s="231"/>
      <c r="H264" s="235">
        <v>20</v>
      </c>
      <c r="I264" s="236"/>
      <c r="J264" s="231"/>
      <c r="K264" s="231"/>
      <c r="L264" s="237"/>
      <c r="M264" s="238"/>
      <c r="N264" s="239"/>
      <c r="O264" s="239"/>
      <c r="P264" s="239"/>
      <c r="Q264" s="239"/>
      <c r="R264" s="239"/>
      <c r="S264" s="239"/>
      <c r="T264" s="240"/>
      <c r="U264" s="13"/>
      <c r="V264" s="13"/>
      <c r="W264" s="13"/>
      <c r="X264" s="13"/>
      <c r="Y264" s="13"/>
      <c r="Z264" s="13"/>
      <c r="AA264" s="13"/>
      <c r="AB264" s="13"/>
      <c r="AC264" s="13"/>
      <c r="AD264" s="13"/>
      <c r="AE264" s="13"/>
      <c r="AT264" s="241" t="s">
        <v>164</v>
      </c>
      <c r="AU264" s="241" t="s">
        <v>162</v>
      </c>
      <c r="AV264" s="13" t="s">
        <v>162</v>
      </c>
      <c r="AW264" s="13" t="s">
        <v>34</v>
      </c>
      <c r="AX264" s="13" t="s">
        <v>86</v>
      </c>
      <c r="AY264" s="241" t="s">
        <v>156</v>
      </c>
    </row>
    <row r="265" s="2" customFormat="1" ht="24.15" customHeight="1">
      <c r="A265" s="38"/>
      <c r="B265" s="39"/>
      <c r="C265" s="216" t="s">
        <v>355</v>
      </c>
      <c r="D265" s="216" t="s">
        <v>158</v>
      </c>
      <c r="E265" s="217" t="s">
        <v>356</v>
      </c>
      <c r="F265" s="218" t="s">
        <v>357</v>
      </c>
      <c r="G265" s="219" t="s">
        <v>280</v>
      </c>
      <c r="H265" s="220">
        <v>0.055</v>
      </c>
      <c r="I265" s="221"/>
      <c r="J265" s="222">
        <f>ROUND(I265*H265,2)</f>
        <v>0</v>
      </c>
      <c r="K265" s="223"/>
      <c r="L265" s="44"/>
      <c r="M265" s="224" t="s">
        <v>1</v>
      </c>
      <c r="N265" s="225" t="s">
        <v>44</v>
      </c>
      <c r="O265" s="91"/>
      <c r="P265" s="226">
        <f>O265*H265</f>
        <v>0</v>
      </c>
      <c r="Q265" s="226">
        <v>0</v>
      </c>
      <c r="R265" s="226">
        <f>Q265*H265</f>
        <v>0</v>
      </c>
      <c r="S265" s="226">
        <v>0</v>
      </c>
      <c r="T265" s="227">
        <f>S265*H265</f>
        <v>0</v>
      </c>
      <c r="U265" s="38"/>
      <c r="V265" s="38"/>
      <c r="W265" s="38"/>
      <c r="X265" s="38"/>
      <c r="Y265" s="38"/>
      <c r="Z265" s="38"/>
      <c r="AA265" s="38"/>
      <c r="AB265" s="38"/>
      <c r="AC265" s="38"/>
      <c r="AD265" s="38"/>
      <c r="AE265" s="38"/>
      <c r="AR265" s="228" t="s">
        <v>246</v>
      </c>
      <c r="AT265" s="228" t="s">
        <v>158</v>
      </c>
      <c r="AU265" s="228" t="s">
        <v>162</v>
      </c>
      <c r="AY265" s="17" t="s">
        <v>156</v>
      </c>
      <c r="BE265" s="229">
        <f>IF(N265="základní",J265,0)</f>
        <v>0</v>
      </c>
      <c r="BF265" s="229">
        <f>IF(N265="snížená",J265,0)</f>
        <v>0</v>
      </c>
      <c r="BG265" s="229">
        <f>IF(N265="zákl. přenesená",J265,0)</f>
        <v>0</v>
      </c>
      <c r="BH265" s="229">
        <f>IF(N265="sníž. přenesená",J265,0)</f>
        <v>0</v>
      </c>
      <c r="BI265" s="229">
        <f>IF(N265="nulová",J265,0)</f>
        <v>0</v>
      </c>
      <c r="BJ265" s="17" t="s">
        <v>162</v>
      </c>
      <c r="BK265" s="229">
        <f>ROUND(I265*H265,2)</f>
        <v>0</v>
      </c>
      <c r="BL265" s="17" t="s">
        <v>246</v>
      </c>
      <c r="BM265" s="228" t="s">
        <v>358</v>
      </c>
    </row>
    <row r="266" s="12" customFormat="1" ht="22.8" customHeight="1">
      <c r="A266" s="12"/>
      <c r="B266" s="200"/>
      <c r="C266" s="201"/>
      <c r="D266" s="202" t="s">
        <v>77</v>
      </c>
      <c r="E266" s="214" t="s">
        <v>359</v>
      </c>
      <c r="F266" s="214" t="s">
        <v>360</v>
      </c>
      <c r="G266" s="201"/>
      <c r="H266" s="201"/>
      <c r="I266" s="204"/>
      <c r="J266" s="215">
        <f>BK266</f>
        <v>0</v>
      </c>
      <c r="K266" s="201"/>
      <c r="L266" s="206"/>
      <c r="M266" s="207"/>
      <c r="N266" s="208"/>
      <c r="O266" s="208"/>
      <c r="P266" s="209">
        <f>SUM(P267:P277)</f>
        <v>0</v>
      </c>
      <c r="Q266" s="208"/>
      <c r="R266" s="209">
        <f>SUM(R267:R277)</f>
        <v>0.024160000000000001</v>
      </c>
      <c r="S266" s="208"/>
      <c r="T266" s="210">
        <f>SUM(T267:T277)</f>
        <v>0</v>
      </c>
      <c r="U266" s="12"/>
      <c r="V266" s="12"/>
      <c r="W266" s="12"/>
      <c r="X266" s="12"/>
      <c r="Y266" s="12"/>
      <c r="Z266" s="12"/>
      <c r="AA266" s="12"/>
      <c r="AB266" s="12"/>
      <c r="AC266" s="12"/>
      <c r="AD266" s="12"/>
      <c r="AE266" s="12"/>
      <c r="AR266" s="211" t="s">
        <v>162</v>
      </c>
      <c r="AT266" s="212" t="s">
        <v>77</v>
      </c>
      <c r="AU266" s="212" t="s">
        <v>86</v>
      </c>
      <c r="AY266" s="211" t="s">
        <v>156</v>
      </c>
      <c r="BK266" s="213">
        <f>SUM(BK267:BK277)</f>
        <v>0</v>
      </c>
    </row>
    <row r="267" s="2" customFormat="1" ht="16.5" customHeight="1">
      <c r="A267" s="38"/>
      <c r="B267" s="39"/>
      <c r="C267" s="216" t="s">
        <v>361</v>
      </c>
      <c r="D267" s="216" t="s">
        <v>158</v>
      </c>
      <c r="E267" s="217" t="s">
        <v>362</v>
      </c>
      <c r="F267" s="218" t="s">
        <v>363</v>
      </c>
      <c r="G267" s="219" t="s">
        <v>342</v>
      </c>
      <c r="H267" s="220">
        <v>1</v>
      </c>
      <c r="I267" s="221"/>
      <c r="J267" s="222">
        <f>ROUND(I267*H267,2)</f>
        <v>0</v>
      </c>
      <c r="K267" s="223"/>
      <c r="L267" s="44"/>
      <c r="M267" s="224" t="s">
        <v>1</v>
      </c>
      <c r="N267" s="225" t="s">
        <v>44</v>
      </c>
      <c r="O267" s="91"/>
      <c r="P267" s="226">
        <f>O267*H267</f>
        <v>0</v>
      </c>
      <c r="Q267" s="226">
        <v>0</v>
      </c>
      <c r="R267" s="226">
        <f>Q267*H267</f>
        <v>0</v>
      </c>
      <c r="S267" s="226">
        <v>0</v>
      </c>
      <c r="T267" s="227">
        <f>S267*H267</f>
        <v>0</v>
      </c>
      <c r="U267" s="38"/>
      <c r="V267" s="38"/>
      <c r="W267" s="38"/>
      <c r="X267" s="38"/>
      <c r="Y267" s="38"/>
      <c r="Z267" s="38"/>
      <c r="AA267" s="38"/>
      <c r="AB267" s="38"/>
      <c r="AC267" s="38"/>
      <c r="AD267" s="38"/>
      <c r="AE267" s="38"/>
      <c r="AR267" s="228" t="s">
        <v>246</v>
      </c>
      <c r="AT267" s="228" t="s">
        <v>158</v>
      </c>
      <c r="AU267" s="228" t="s">
        <v>162</v>
      </c>
      <c r="AY267" s="17" t="s">
        <v>156</v>
      </c>
      <c r="BE267" s="229">
        <f>IF(N267="základní",J267,0)</f>
        <v>0</v>
      </c>
      <c r="BF267" s="229">
        <f>IF(N267="snížená",J267,0)</f>
        <v>0</v>
      </c>
      <c r="BG267" s="229">
        <f>IF(N267="zákl. přenesená",J267,0)</f>
        <v>0</v>
      </c>
      <c r="BH267" s="229">
        <f>IF(N267="sníž. přenesená",J267,0)</f>
        <v>0</v>
      </c>
      <c r="BI267" s="229">
        <f>IF(N267="nulová",J267,0)</f>
        <v>0</v>
      </c>
      <c r="BJ267" s="17" t="s">
        <v>162</v>
      </c>
      <c r="BK267" s="229">
        <f>ROUND(I267*H267,2)</f>
        <v>0</v>
      </c>
      <c r="BL267" s="17" t="s">
        <v>246</v>
      </c>
      <c r="BM267" s="228" t="s">
        <v>364</v>
      </c>
    </row>
    <row r="268" s="13" customFormat="1">
      <c r="A268" s="13"/>
      <c r="B268" s="230"/>
      <c r="C268" s="231"/>
      <c r="D268" s="232" t="s">
        <v>164</v>
      </c>
      <c r="E268" s="233" t="s">
        <v>1</v>
      </c>
      <c r="F268" s="234" t="s">
        <v>86</v>
      </c>
      <c r="G268" s="231"/>
      <c r="H268" s="235">
        <v>1</v>
      </c>
      <c r="I268" s="236"/>
      <c r="J268" s="231"/>
      <c r="K268" s="231"/>
      <c r="L268" s="237"/>
      <c r="M268" s="238"/>
      <c r="N268" s="239"/>
      <c r="O268" s="239"/>
      <c r="P268" s="239"/>
      <c r="Q268" s="239"/>
      <c r="R268" s="239"/>
      <c r="S268" s="239"/>
      <c r="T268" s="240"/>
      <c r="U268" s="13"/>
      <c r="V268" s="13"/>
      <c r="W268" s="13"/>
      <c r="X268" s="13"/>
      <c r="Y268" s="13"/>
      <c r="Z268" s="13"/>
      <c r="AA268" s="13"/>
      <c r="AB268" s="13"/>
      <c r="AC268" s="13"/>
      <c r="AD268" s="13"/>
      <c r="AE268" s="13"/>
      <c r="AT268" s="241" t="s">
        <v>164</v>
      </c>
      <c r="AU268" s="241" t="s">
        <v>162</v>
      </c>
      <c r="AV268" s="13" t="s">
        <v>162</v>
      </c>
      <c r="AW268" s="13" t="s">
        <v>34</v>
      </c>
      <c r="AX268" s="13" t="s">
        <v>86</v>
      </c>
      <c r="AY268" s="241" t="s">
        <v>156</v>
      </c>
    </row>
    <row r="269" s="2" customFormat="1" ht="24.15" customHeight="1">
      <c r="A269" s="38"/>
      <c r="B269" s="39"/>
      <c r="C269" s="216" t="s">
        <v>365</v>
      </c>
      <c r="D269" s="216" t="s">
        <v>158</v>
      </c>
      <c r="E269" s="217" t="s">
        <v>366</v>
      </c>
      <c r="F269" s="218" t="s">
        <v>367</v>
      </c>
      <c r="G269" s="219" t="s">
        <v>224</v>
      </c>
      <c r="H269" s="220">
        <v>20</v>
      </c>
      <c r="I269" s="221"/>
      <c r="J269" s="222">
        <f>ROUND(I269*H269,2)</f>
        <v>0</v>
      </c>
      <c r="K269" s="223"/>
      <c r="L269" s="44"/>
      <c r="M269" s="224" t="s">
        <v>1</v>
      </c>
      <c r="N269" s="225" t="s">
        <v>44</v>
      </c>
      <c r="O269" s="91"/>
      <c r="P269" s="226">
        <f>O269*H269</f>
        <v>0</v>
      </c>
      <c r="Q269" s="226">
        <v>0.00084999999999999995</v>
      </c>
      <c r="R269" s="226">
        <f>Q269*H269</f>
        <v>0.016999999999999998</v>
      </c>
      <c r="S269" s="226">
        <v>0</v>
      </c>
      <c r="T269" s="227">
        <f>S269*H269</f>
        <v>0</v>
      </c>
      <c r="U269" s="38"/>
      <c r="V269" s="38"/>
      <c r="W269" s="38"/>
      <c r="X269" s="38"/>
      <c r="Y269" s="38"/>
      <c r="Z269" s="38"/>
      <c r="AA269" s="38"/>
      <c r="AB269" s="38"/>
      <c r="AC269" s="38"/>
      <c r="AD269" s="38"/>
      <c r="AE269" s="38"/>
      <c r="AR269" s="228" t="s">
        <v>246</v>
      </c>
      <c r="AT269" s="228" t="s">
        <v>158</v>
      </c>
      <c r="AU269" s="228" t="s">
        <v>162</v>
      </c>
      <c r="AY269" s="17" t="s">
        <v>156</v>
      </c>
      <c r="BE269" s="229">
        <f>IF(N269="základní",J269,0)</f>
        <v>0</v>
      </c>
      <c r="BF269" s="229">
        <f>IF(N269="snížená",J269,0)</f>
        <v>0</v>
      </c>
      <c r="BG269" s="229">
        <f>IF(N269="zákl. přenesená",J269,0)</f>
        <v>0</v>
      </c>
      <c r="BH269" s="229">
        <f>IF(N269="sníž. přenesená",J269,0)</f>
        <v>0</v>
      </c>
      <c r="BI269" s="229">
        <f>IF(N269="nulová",J269,0)</f>
        <v>0</v>
      </c>
      <c r="BJ269" s="17" t="s">
        <v>162</v>
      </c>
      <c r="BK269" s="229">
        <f>ROUND(I269*H269,2)</f>
        <v>0</v>
      </c>
      <c r="BL269" s="17" t="s">
        <v>246</v>
      </c>
      <c r="BM269" s="228" t="s">
        <v>368</v>
      </c>
    </row>
    <row r="270" s="13" customFormat="1">
      <c r="A270" s="13"/>
      <c r="B270" s="230"/>
      <c r="C270" s="231"/>
      <c r="D270" s="232" t="s">
        <v>164</v>
      </c>
      <c r="E270" s="233" t="s">
        <v>1</v>
      </c>
      <c r="F270" s="234" t="s">
        <v>369</v>
      </c>
      <c r="G270" s="231"/>
      <c r="H270" s="235">
        <v>20</v>
      </c>
      <c r="I270" s="236"/>
      <c r="J270" s="231"/>
      <c r="K270" s="231"/>
      <c r="L270" s="237"/>
      <c r="M270" s="238"/>
      <c r="N270" s="239"/>
      <c r="O270" s="239"/>
      <c r="P270" s="239"/>
      <c r="Q270" s="239"/>
      <c r="R270" s="239"/>
      <c r="S270" s="239"/>
      <c r="T270" s="240"/>
      <c r="U270" s="13"/>
      <c r="V270" s="13"/>
      <c r="W270" s="13"/>
      <c r="X270" s="13"/>
      <c r="Y270" s="13"/>
      <c r="Z270" s="13"/>
      <c r="AA270" s="13"/>
      <c r="AB270" s="13"/>
      <c r="AC270" s="13"/>
      <c r="AD270" s="13"/>
      <c r="AE270" s="13"/>
      <c r="AT270" s="241" t="s">
        <v>164</v>
      </c>
      <c r="AU270" s="241" t="s">
        <v>162</v>
      </c>
      <c r="AV270" s="13" t="s">
        <v>162</v>
      </c>
      <c r="AW270" s="13" t="s">
        <v>34</v>
      </c>
      <c r="AX270" s="13" t="s">
        <v>86</v>
      </c>
      <c r="AY270" s="241" t="s">
        <v>156</v>
      </c>
    </row>
    <row r="271" s="2" customFormat="1" ht="24.15" customHeight="1">
      <c r="A271" s="38"/>
      <c r="B271" s="39"/>
      <c r="C271" s="216" t="s">
        <v>370</v>
      </c>
      <c r="D271" s="216" t="s">
        <v>158</v>
      </c>
      <c r="E271" s="217" t="s">
        <v>371</v>
      </c>
      <c r="F271" s="218" t="s">
        <v>372</v>
      </c>
      <c r="G271" s="219" t="s">
        <v>224</v>
      </c>
      <c r="H271" s="220">
        <v>20</v>
      </c>
      <c r="I271" s="221"/>
      <c r="J271" s="222">
        <f>ROUND(I271*H271,2)</f>
        <v>0</v>
      </c>
      <c r="K271" s="223"/>
      <c r="L271" s="44"/>
      <c r="M271" s="224" t="s">
        <v>1</v>
      </c>
      <c r="N271" s="225" t="s">
        <v>44</v>
      </c>
      <c r="O271" s="91"/>
      <c r="P271" s="226">
        <f>O271*H271</f>
        <v>0</v>
      </c>
      <c r="Q271" s="226">
        <v>0.00012999999999999999</v>
      </c>
      <c r="R271" s="226">
        <f>Q271*H271</f>
        <v>0.0025999999999999999</v>
      </c>
      <c r="S271" s="226">
        <v>0</v>
      </c>
      <c r="T271" s="227">
        <f>S271*H271</f>
        <v>0</v>
      </c>
      <c r="U271" s="38"/>
      <c r="V271" s="38"/>
      <c r="W271" s="38"/>
      <c r="X271" s="38"/>
      <c r="Y271" s="38"/>
      <c r="Z271" s="38"/>
      <c r="AA271" s="38"/>
      <c r="AB271" s="38"/>
      <c r="AC271" s="38"/>
      <c r="AD271" s="38"/>
      <c r="AE271" s="38"/>
      <c r="AR271" s="228" t="s">
        <v>246</v>
      </c>
      <c r="AT271" s="228" t="s">
        <v>158</v>
      </c>
      <c r="AU271" s="228" t="s">
        <v>162</v>
      </c>
      <c r="AY271" s="17" t="s">
        <v>156</v>
      </c>
      <c r="BE271" s="229">
        <f>IF(N271="základní",J271,0)</f>
        <v>0</v>
      </c>
      <c r="BF271" s="229">
        <f>IF(N271="snížená",J271,0)</f>
        <v>0</v>
      </c>
      <c r="BG271" s="229">
        <f>IF(N271="zákl. přenesená",J271,0)</f>
        <v>0</v>
      </c>
      <c r="BH271" s="229">
        <f>IF(N271="sníž. přenesená",J271,0)</f>
        <v>0</v>
      </c>
      <c r="BI271" s="229">
        <f>IF(N271="nulová",J271,0)</f>
        <v>0</v>
      </c>
      <c r="BJ271" s="17" t="s">
        <v>162</v>
      </c>
      <c r="BK271" s="229">
        <f>ROUND(I271*H271,2)</f>
        <v>0</v>
      </c>
      <c r="BL271" s="17" t="s">
        <v>246</v>
      </c>
      <c r="BM271" s="228" t="s">
        <v>373</v>
      </c>
    </row>
    <row r="272" s="13" customFormat="1">
      <c r="A272" s="13"/>
      <c r="B272" s="230"/>
      <c r="C272" s="231"/>
      <c r="D272" s="232" t="s">
        <v>164</v>
      </c>
      <c r="E272" s="233" t="s">
        <v>1</v>
      </c>
      <c r="F272" s="234" t="s">
        <v>369</v>
      </c>
      <c r="G272" s="231"/>
      <c r="H272" s="235">
        <v>20</v>
      </c>
      <c r="I272" s="236"/>
      <c r="J272" s="231"/>
      <c r="K272" s="231"/>
      <c r="L272" s="237"/>
      <c r="M272" s="238"/>
      <c r="N272" s="239"/>
      <c r="O272" s="239"/>
      <c r="P272" s="239"/>
      <c r="Q272" s="239"/>
      <c r="R272" s="239"/>
      <c r="S272" s="239"/>
      <c r="T272" s="240"/>
      <c r="U272" s="13"/>
      <c r="V272" s="13"/>
      <c r="W272" s="13"/>
      <c r="X272" s="13"/>
      <c r="Y272" s="13"/>
      <c r="Z272" s="13"/>
      <c r="AA272" s="13"/>
      <c r="AB272" s="13"/>
      <c r="AC272" s="13"/>
      <c r="AD272" s="13"/>
      <c r="AE272" s="13"/>
      <c r="AT272" s="241" t="s">
        <v>164</v>
      </c>
      <c r="AU272" s="241" t="s">
        <v>162</v>
      </c>
      <c r="AV272" s="13" t="s">
        <v>162</v>
      </c>
      <c r="AW272" s="13" t="s">
        <v>34</v>
      </c>
      <c r="AX272" s="13" t="s">
        <v>86</v>
      </c>
      <c r="AY272" s="241" t="s">
        <v>156</v>
      </c>
    </row>
    <row r="273" s="2" customFormat="1" ht="16.5" customHeight="1">
      <c r="A273" s="38"/>
      <c r="B273" s="39"/>
      <c r="C273" s="216" t="s">
        <v>374</v>
      </c>
      <c r="D273" s="216" t="s">
        <v>158</v>
      </c>
      <c r="E273" s="217" t="s">
        <v>375</v>
      </c>
      <c r="F273" s="218" t="s">
        <v>376</v>
      </c>
      <c r="G273" s="219" t="s">
        <v>377</v>
      </c>
      <c r="H273" s="220">
        <v>6</v>
      </c>
      <c r="I273" s="221"/>
      <c r="J273" s="222">
        <f>ROUND(I273*H273,2)</f>
        <v>0</v>
      </c>
      <c r="K273" s="223"/>
      <c r="L273" s="44"/>
      <c r="M273" s="224" t="s">
        <v>1</v>
      </c>
      <c r="N273" s="225" t="s">
        <v>44</v>
      </c>
      <c r="O273" s="91"/>
      <c r="P273" s="226">
        <f>O273*H273</f>
        <v>0</v>
      </c>
      <c r="Q273" s="226">
        <v>0.00076000000000000004</v>
      </c>
      <c r="R273" s="226">
        <f>Q273*H273</f>
        <v>0.0045599999999999998</v>
      </c>
      <c r="S273" s="226">
        <v>0</v>
      </c>
      <c r="T273" s="227">
        <f>S273*H273</f>
        <v>0</v>
      </c>
      <c r="U273" s="38"/>
      <c r="V273" s="38"/>
      <c r="W273" s="38"/>
      <c r="X273" s="38"/>
      <c r="Y273" s="38"/>
      <c r="Z273" s="38"/>
      <c r="AA273" s="38"/>
      <c r="AB273" s="38"/>
      <c r="AC273" s="38"/>
      <c r="AD273" s="38"/>
      <c r="AE273" s="38"/>
      <c r="AR273" s="228" t="s">
        <v>246</v>
      </c>
      <c r="AT273" s="228" t="s">
        <v>158</v>
      </c>
      <c r="AU273" s="228" t="s">
        <v>162</v>
      </c>
      <c r="AY273" s="17" t="s">
        <v>156</v>
      </c>
      <c r="BE273" s="229">
        <f>IF(N273="základní",J273,0)</f>
        <v>0</v>
      </c>
      <c r="BF273" s="229">
        <f>IF(N273="snížená",J273,0)</f>
        <v>0</v>
      </c>
      <c r="BG273" s="229">
        <f>IF(N273="zákl. přenesená",J273,0)</f>
        <v>0</v>
      </c>
      <c r="BH273" s="229">
        <f>IF(N273="sníž. přenesená",J273,0)</f>
        <v>0</v>
      </c>
      <c r="BI273" s="229">
        <f>IF(N273="nulová",J273,0)</f>
        <v>0</v>
      </c>
      <c r="BJ273" s="17" t="s">
        <v>162</v>
      </c>
      <c r="BK273" s="229">
        <f>ROUND(I273*H273,2)</f>
        <v>0</v>
      </c>
      <c r="BL273" s="17" t="s">
        <v>246</v>
      </c>
      <c r="BM273" s="228" t="s">
        <v>378</v>
      </c>
    </row>
    <row r="274" s="13" customFormat="1">
      <c r="A274" s="13"/>
      <c r="B274" s="230"/>
      <c r="C274" s="231"/>
      <c r="D274" s="232" t="s">
        <v>164</v>
      </c>
      <c r="E274" s="233" t="s">
        <v>1</v>
      </c>
      <c r="F274" s="234" t="s">
        <v>379</v>
      </c>
      <c r="G274" s="231"/>
      <c r="H274" s="235">
        <v>4</v>
      </c>
      <c r="I274" s="236"/>
      <c r="J274" s="231"/>
      <c r="K274" s="231"/>
      <c r="L274" s="237"/>
      <c r="M274" s="238"/>
      <c r="N274" s="239"/>
      <c r="O274" s="239"/>
      <c r="P274" s="239"/>
      <c r="Q274" s="239"/>
      <c r="R274" s="239"/>
      <c r="S274" s="239"/>
      <c r="T274" s="240"/>
      <c r="U274" s="13"/>
      <c r="V274" s="13"/>
      <c r="W274" s="13"/>
      <c r="X274" s="13"/>
      <c r="Y274" s="13"/>
      <c r="Z274" s="13"/>
      <c r="AA274" s="13"/>
      <c r="AB274" s="13"/>
      <c r="AC274" s="13"/>
      <c r="AD274" s="13"/>
      <c r="AE274" s="13"/>
      <c r="AT274" s="241" t="s">
        <v>164</v>
      </c>
      <c r="AU274" s="241" t="s">
        <v>162</v>
      </c>
      <c r="AV274" s="13" t="s">
        <v>162</v>
      </c>
      <c r="AW274" s="13" t="s">
        <v>34</v>
      </c>
      <c r="AX274" s="13" t="s">
        <v>78</v>
      </c>
      <c r="AY274" s="241" t="s">
        <v>156</v>
      </c>
    </row>
    <row r="275" s="13" customFormat="1">
      <c r="A275" s="13"/>
      <c r="B275" s="230"/>
      <c r="C275" s="231"/>
      <c r="D275" s="232" t="s">
        <v>164</v>
      </c>
      <c r="E275" s="233" t="s">
        <v>1</v>
      </c>
      <c r="F275" s="234" t="s">
        <v>380</v>
      </c>
      <c r="G275" s="231"/>
      <c r="H275" s="235">
        <v>2</v>
      </c>
      <c r="I275" s="236"/>
      <c r="J275" s="231"/>
      <c r="K275" s="231"/>
      <c r="L275" s="237"/>
      <c r="M275" s="238"/>
      <c r="N275" s="239"/>
      <c r="O275" s="239"/>
      <c r="P275" s="239"/>
      <c r="Q275" s="239"/>
      <c r="R275" s="239"/>
      <c r="S275" s="239"/>
      <c r="T275" s="240"/>
      <c r="U275" s="13"/>
      <c r="V275" s="13"/>
      <c r="W275" s="13"/>
      <c r="X275" s="13"/>
      <c r="Y275" s="13"/>
      <c r="Z275" s="13"/>
      <c r="AA275" s="13"/>
      <c r="AB275" s="13"/>
      <c r="AC275" s="13"/>
      <c r="AD275" s="13"/>
      <c r="AE275" s="13"/>
      <c r="AT275" s="241" t="s">
        <v>164</v>
      </c>
      <c r="AU275" s="241" t="s">
        <v>162</v>
      </c>
      <c r="AV275" s="13" t="s">
        <v>162</v>
      </c>
      <c r="AW275" s="13" t="s">
        <v>34</v>
      </c>
      <c r="AX275" s="13" t="s">
        <v>78</v>
      </c>
      <c r="AY275" s="241" t="s">
        <v>156</v>
      </c>
    </row>
    <row r="276" s="14" customFormat="1">
      <c r="A276" s="14"/>
      <c r="B276" s="242"/>
      <c r="C276" s="243"/>
      <c r="D276" s="232" t="s">
        <v>164</v>
      </c>
      <c r="E276" s="244" t="s">
        <v>1</v>
      </c>
      <c r="F276" s="245" t="s">
        <v>167</v>
      </c>
      <c r="G276" s="243"/>
      <c r="H276" s="246">
        <v>6</v>
      </c>
      <c r="I276" s="247"/>
      <c r="J276" s="243"/>
      <c r="K276" s="243"/>
      <c r="L276" s="248"/>
      <c r="M276" s="249"/>
      <c r="N276" s="250"/>
      <c r="O276" s="250"/>
      <c r="P276" s="250"/>
      <c r="Q276" s="250"/>
      <c r="R276" s="250"/>
      <c r="S276" s="250"/>
      <c r="T276" s="251"/>
      <c r="U276" s="14"/>
      <c r="V276" s="14"/>
      <c r="W276" s="14"/>
      <c r="X276" s="14"/>
      <c r="Y276" s="14"/>
      <c r="Z276" s="14"/>
      <c r="AA276" s="14"/>
      <c r="AB276" s="14"/>
      <c r="AC276" s="14"/>
      <c r="AD276" s="14"/>
      <c r="AE276" s="14"/>
      <c r="AT276" s="252" t="s">
        <v>164</v>
      </c>
      <c r="AU276" s="252" t="s">
        <v>162</v>
      </c>
      <c r="AV276" s="14" t="s">
        <v>161</v>
      </c>
      <c r="AW276" s="14" t="s">
        <v>34</v>
      </c>
      <c r="AX276" s="14" t="s">
        <v>86</v>
      </c>
      <c r="AY276" s="252" t="s">
        <v>156</v>
      </c>
    </row>
    <row r="277" s="2" customFormat="1" ht="24.15" customHeight="1">
      <c r="A277" s="38"/>
      <c r="B277" s="39"/>
      <c r="C277" s="216" t="s">
        <v>381</v>
      </c>
      <c r="D277" s="216" t="s">
        <v>158</v>
      </c>
      <c r="E277" s="217" t="s">
        <v>382</v>
      </c>
      <c r="F277" s="218" t="s">
        <v>383</v>
      </c>
      <c r="G277" s="219" t="s">
        <v>280</v>
      </c>
      <c r="H277" s="220">
        <v>0.024</v>
      </c>
      <c r="I277" s="221"/>
      <c r="J277" s="222">
        <f>ROUND(I277*H277,2)</f>
        <v>0</v>
      </c>
      <c r="K277" s="223"/>
      <c r="L277" s="44"/>
      <c r="M277" s="224" t="s">
        <v>1</v>
      </c>
      <c r="N277" s="225" t="s">
        <v>44</v>
      </c>
      <c r="O277" s="91"/>
      <c r="P277" s="226">
        <f>O277*H277</f>
        <v>0</v>
      </c>
      <c r="Q277" s="226">
        <v>0</v>
      </c>
      <c r="R277" s="226">
        <f>Q277*H277</f>
        <v>0</v>
      </c>
      <c r="S277" s="226">
        <v>0</v>
      </c>
      <c r="T277" s="227">
        <f>S277*H277</f>
        <v>0</v>
      </c>
      <c r="U277" s="38"/>
      <c r="V277" s="38"/>
      <c r="W277" s="38"/>
      <c r="X277" s="38"/>
      <c r="Y277" s="38"/>
      <c r="Z277" s="38"/>
      <c r="AA277" s="38"/>
      <c r="AB277" s="38"/>
      <c r="AC277" s="38"/>
      <c r="AD277" s="38"/>
      <c r="AE277" s="38"/>
      <c r="AR277" s="228" t="s">
        <v>246</v>
      </c>
      <c r="AT277" s="228" t="s">
        <v>158</v>
      </c>
      <c r="AU277" s="228" t="s">
        <v>162</v>
      </c>
      <c r="AY277" s="17" t="s">
        <v>156</v>
      </c>
      <c r="BE277" s="229">
        <f>IF(N277="základní",J277,0)</f>
        <v>0</v>
      </c>
      <c r="BF277" s="229">
        <f>IF(N277="snížená",J277,0)</f>
        <v>0</v>
      </c>
      <c r="BG277" s="229">
        <f>IF(N277="zákl. přenesená",J277,0)</f>
        <v>0</v>
      </c>
      <c r="BH277" s="229">
        <f>IF(N277="sníž. přenesená",J277,0)</f>
        <v>0</v>
      </c>
      <c r="BI277" s="229">
        <f>IF(N277="nulová",J277,0)</f>
        <v>0</v>
      </c>
      <c r="BJ277" s="17" t="s">
        <v>162</v>
      </c>
      <c r="BK277" s="229">
        <f>ROUND(I277*H277,2)</f>
        <v>0</v>
      </c>
      <c r="BL277" s="17" t="s">
        <v>246</v>
      </c>
      <c r="BM277" s="228" t="s">
        <v>384</v>
      </c>
    </row>
    <row r="278" s="12" customFormat="1" ht="22.8" customHeight="1">
      <c r="A278" s="12"/>
      <c r="B278" s="200"/>
      <c r="C278" s="201"/>
      <c r="D278" s="202" t="s">
        <v>77</v>
      </c>
      <c r="E278" s="214" t="s">
        <v>385</v>
      </c>
      <c r="F278" s="214" t="s">
        <v>386</v>
      </c>
      <c r="G278" s="201"/>
      <c r="H278" s="201"/>
      <c r="I278" s="204"/>
      <c r="J278" s="215">
        <f>BK278</f>
        <v>0</v>
      </c>
      <c r="K278" s="201"/>
      <c r="L278" s="206"/>
      <c r="M278" s="207"/>
      <c r="N278" s="208"/>
      <c r="O278" s="208"/>
      <c r="P278" s="209">
        <f>SUM(P279:P307)</f>
        <v>0</v>
      </c>
      <c r="Q278" s="208"/>
      <c r="R278" s="209">
        <f>SUM(R279:R307)</f>
        <v>0.1031</v>
      </c>
      <c r="S278" s="208"/>
      <c r="T278" s="210">
        <f>SUM(T279:T307)</f>
        <v>0.17084000000000002</v>
      </c>
      <c r="U278" s="12"/>
      <c r="V278" s="12"/>
      <c r="W278" s="12"/>
      <c r="X278" s="12"/>
      <c r="Y278" s="12"/>
      <c r="Z278" s="12"/>
      <c r="AA278" s="12"/>
      <c r="AB278" s="12"/>
      <c r="AC278" s="12"/>
      <c r="AD278" s="12"/>
      <c r="AE278" s="12"/>
      <c r="AR278" s="211" t="s">
        <v>162</v>
      </c>
      <c r="AT278" s="212" t="s">
        <v>77</v>
      </c>
      <c r="AU278" s="212" t="s">
        <v>86</v>
      </c>
      <c r="AY278" s="211" t="s">
        <v>156</v>
      </c>
      <c r="BK278" s="213">
        <f>SUM(BK279:BK307)</f>
        <v>0</v>
      </c>
    </row>
    <row r="279" s="2" customFormat="1" ht="16.5" customHeight="1">
      <c r="A279" s="38"/>
      <c r="B279" s="39"/>
      <c r="C279" s="216" t="s">
        <v>387</v>
      </c>
      <c r="D279" s="216" t="s">
        <v>158</v>
      </c>
      <c r="E279" s="217" t="s">
        <v>388</v>
      </c>
      <c r="F279" s="218" t="s">
        <v>389</v>
      </c>
      <c r="G279" s="219" t="s">
        <v>390</v>
      </c>
      <c r="H279" s="220">
        <v>1</v>
      </c>
      <c r="I279" s="221"/>
      <c r="J279" s="222">
        <f>ROUND(I279*H279,2)</f>
        <v>0</v>
      </c>
      <c r="K279" s="223"/>
      <c r="L279" s="44"/>
      <c r="M279" s="224" t="s">
        <v>1</v>
      </c>
      <c r="N279" s="225" t="s">
        <v>44</v>
      </c>
      <c r="O279" s="91"/>
      <c r="P279" s="226">
        <f>O279*H279</f>
        <v>0</v>
      </c>
      <c r="Q279" s="226">
        <v>0</v>
      </c>
      <c r="R279" s="226">
        <f>Q279*H279</f>
        <v>0</v>
      </c>
      <c r="S279" s="226">
        <v>0.034200000000000001</v>
      </c>
      <c r="T279" s="227">
        <f>S279*H279</f>
        <v>0.034200000000000001</v>
      </c>
      <c r="U279" s="38"/>
      <c r="V279" s="38"/>
      <c r="W279" s="38"/>
      <c r="X279" s="38"/>
      <c r="Y279" s="38"/>
      <c r="Z279" s="38"/>
      <c r="AA279" s="38"/>
      <c r="AB279" s="38"/>
      <c r="AC279" s="38"/>
      <c r="AD279" s="38"/>
      <c r="AE279" s="38"/>
      <c r="AR279" s="228" t="s">
        <v>246</v>
      </c>
      <c r="AT279" s="228" t="s">
        <v>158</v>
      </c>
      <c r="AU279" s="228" t="s">
        <v>162</v>
      </c>
      <c r="AY279" s="17" t="s">
        <v>156</v>
      </c>
      <c r="BE279" s="229">
        <f>IF(N279="základní",J279,0)</f>
        <v>0</v>
      </c>
      <c r="BF279" s="229">
        <f>IF(N279="snížená",J279,0)</f>
        <v>0</v>
      </c>
      <c r="BG279" s="229">
        <f>IF(N279="zákl. přenesená",J279,0)</f>
        <v>0</v>
      </c>
      <c r="BH279" s="229">
        <f>IF(N279="sníž. přenesená",J279,0)</f>
        <v>0</v>
      </c>
      <c r="BI279" s="229">
        <f>IF(N279="nulová",J279,0)</f>
        <v>0</v>
      </c>
      <c r="BJ279" s="17" t="s">
        <v>162</v>
      </c>
      <c r="BK279" s="229">
        <f>ROUND(I279*H279,2)</f>
        <v>0</v>
      </c>
      <c r="BL279" s="17" t="s">
        <v>246</v>
      </c>
      <c r="BM279" s="228" t="s">
        <v>391</v>
      </c>
    </row>
    <row r="280" s="13" customFormat="1">
      <c r="A280" s="13"/>
      <c r="B280" s="230"/>
      <c r="C280" s="231"/>
      <c r="D280" s="232" t="s">
        <v>164</v>
      </c>
      <c r="E280" s="233" t="s">
        <v>1</v>
      </c>
      <c r="F280" s="234" t="s">
        <v>86</v>
      </c>
      <c r="G280" s="231"/>
      <c r="H280" s="235">
        <v>1</v>
      </c>
      <c r="I280" s="236"/>
      <c r="J280" s="231"/>
      <c r="K280" s="231"/>
      <c r="L280" s="237"/>
      <c r="M280" s="238"/>
      <c r="N280" s="239"/>
      <c r="O280" s="239"/>
      <c r="P280" s="239"/>
      <c r="Q280" s="239"/>
      <c r="R280" s="239"/>
      <c r="S280" s="239"/>
      <c r="T280" s="240"/>
      <c r="U280" s="13"/>
      <c r="V280" s="13"/>
      <c r="W280" s="13"/>
      <c r="X280" s="13"/>
      <c r="Y280" s="13"/>
      <c r="Z280" s="13"/>
      <c r="AA280" s="13"/>
      <c r="AB280" s="13"/>
      <c r="AC280" s="13"/>
      <c r="AD280" s="13"/>
      <c r="AE280" s="13"/>
      <c r="AT280" s="241" t="s">
        <v>164</v>
      </c>
      <c r="AU280" s="241" t="s">
        <v>162</v>
      </c>
      <c r="AV280" s="13" t="s">
        <v>162</v>
      </c>
      <c r="AW280" s="13" t="s">
        <v>34</v>
      </c>
      <c r="AX280" s="13" t="s">
        <v>86</v>
      </c>
      <c r="AY280" s="241" t="s">
        <v>156</v>
      </c>
    </row>
    <row r="281" s="2" customFormat="1" ht="16.5" customHeight="1">
      <c r="A281" s="38"/>
      <c r="B281" s="39"/>
      <c r="C281" s="216" t="s">
        <v>392</v>
      </c>
      <c r="D281" s="216" t="s">
        <v>158</v>
      </c>
      <c r="E281" s="217" t="s">
        <v>393</v>
      </c>
      <c r="F281" s="218" t="s">
        <v>394</v>
      </c>
      <c r="G281" s="219" t="s">
        <v>390</v>
      </c>
      <c r="H281" s="220">
        <v>1</v>
      </c>
      <c r="I281" s="221"/>
      <c r="J281" s="222">
        <f>ROUND(I281*H281,2)</f>
        <v>0</v>
      </c>
      <c r="K281" s="223"/>
      <c r="L281" s="44"/>
      <c r="M281" s="224" t="s">
        <v>1</v>
      </c>
      <c r="N281" s="225" t="s">
        <v>44</v>
      </c>
      <c r="O281" s="91"/>
      <c r="P281" s="226">
        <f>O281*H281</f>
        <v>0</v>
      </c>
      <c r="Q281" s="226">
        <v>0.031919999999999997</v>
      </c>
      <c r="R281" s="226">
        <f>Q281*H281</f>
        <v>0.031919999999999997</v>
      </c>
      <c r="S281" s="226">
        <v>0</v>
      </c>
      <c r="T281" s="227">
        <f>S281*H281</f>
        <v>0</v>
      </c>
      <c r="U281" s="38"/>
      <c r="V281" s="38"/>
      <c r="W281" s="38"/>
      <c r="X281" s="38"/>
      <c r="Y281" s="38"/>
      <c r="Z281" s="38"/>
      <c r="AA281" s="38"/>
      <c r="AB281" s="38"/>
      <c r="AC281" s="38"/>
      <c r="AD281" s="38"/>
      <c r="AE281" s="38"/>
      <c r="AR281" s="228" t="s">
        <v>86</v>
      </c>
      <c r="AT281" s="228" t="s">
        <v>158</v>
      </c>
      <c r="AU281" s="228" t="s">
        <v>162</v>
      </c>
      <c r="AY281" s="17" t="s">
        <v>156</v>
      </c>
      <c r="BE281" s="229">
        <f>IF(N281="základní",J281,0)</f>
        <v>0</v>
      </c>
      <c r="BF281" s="229">
        <f>IF(N281="snížená",J281,0)</f>
        <v>0</v>
      </c>
      <c r="BG281" s="229">
        <f>IF(N281="zákl. přenesená",J281,0)</f>
        <v>0</v>
      </c>
      <c r="BH281" s="229">
        <f>IF(N281="sníž. přenesená",J281,0)</f>
        <v>0</v>
      </c>
      <c r="BI281" s="229">
        <f>IF(N281="nulová",J281,0)</f>
        <v>0</v>
      </c>
      <c r="BJ281" s="17" t="s">
        <v>162</v>
      </c>
      <c r="BK281" s="229">
        <f>ROUND(I281*H281,2)</f>
        <v>0</v>
      </c>
      <c r="BL281" s="17" t="s">
        <v>86</v>
      </c>
      <c r="BM281" s="228" t="s">
        <v>395</v>
      </c>
    </row>
    <row r="282" s="13" customFormat="1">
      <c r="A282" s="13"/>
      <c r="B282" s="230"/>
      <c r="C282" s="231"/>
      <c r="D282" s="232" t="s">
        <v>164</v>
      </c>
      <c r="E282" s="233" t="s">
        <v>1</v>
      </c>
      <c r="F282" s="234" t="s">
        <v>86</v>
      </c>
      <c r="G282" s="231"/>
      <c r="H282" s="235">
        <v>1</v>
      </c>
      <c r="I282" s="236"/>
      <c r="J282" s="231"/>
      <c r="K282" s="231"/>
      <c r="L282" s="237"/>
      <c r="M282" s="238"/>
      <c r="N282" s="239"/>
      <c r="O282" s="239"/>
      <c r="P282" s="239"/>
      <c r="Q282" s="239"/>
      <c r="R282" s="239"/>
      <c r="S282" s="239"/>
      <c r="T282" s="240"/>
      <c r="U282" s="13"/>
      <c r="V282" s="13"/>
      <c r="W282" s="13"/>
      <c r="X282" s="13"/>
      <c r="Y282" s="13"/>
      <c r="Z282" s="13"/>
      <c r="AA282" s="13"/>
      <c r="AB282" s="13"/>
      <c r="AC282" s="13"/>
      <c r="AD282" s="13"/>
      <c r="AE282" s="13"/>
      <c r="AT282" s="241" t="s">
        <v>164</v>
      </c>
      <c r="AU282" s="241" t="s">
        <v>162</v>
      </c>
      <c r="AV282" s="13" t="s">
        <v>162</v>
      </c>
      <c r="AW282" s="13" t="s">
        <v>34</v>
      </c>
      <c r="AX282" s="13" t="s">
        <v>86</v>
      </c>
      <c r="AY282" s="241" t="s">
        <v>156</v>
      </c>
    </row>
    <row r="283" s="2" customFormat="1" ht="16.5" customHeight="1">
      <c r="A283" s="38"/>
      <c r="B283" s="39"/>
      <c r="C283" s="216" t="s">
        <v>396</v>
      </c>
      <c r="D283" s="216" t="s">
        <v>158</v>
      </c>
      <c r="E283" s="217" t="s">
        <v>397</v>
      </c>
      <c r="F283" s="218" t="s">
        <v>398</v>
      </c>
      <c r="G283" s="219" t="s">
        <v>390</v>
      </c>
      <c r="H283" s="220">
        <v>1</v>
      </c>
      <c r="I283" s="221"/>
      <c r="J283" s="222">
        <f>ROUND(I283*H283,2)</f>
        <v>0</v>
      </c>
      <c r="K283" s="223"/>
      <c r="L283" s="44"/>
      <c r="M283" s="224" t="s">
        <v>1</v>
      </c>
      <c r="N283" s="225" t="s">
        <v>44</v>
      </c>
      <c r="O283" s="91"/>
      <c r="P283" s="226">
        <f>O283*H283</f>
        <v>0</v>
      </c>
      <c r="Q283" s="226">
        <v>0</v>
      </c>
      <c r="R283" s="226">
        <f>Q283*H283</f>
        <v>0</v>
      </c>
      <c r="S283" s="226">
        <v>0.019460000000000002</v>
      </c>
      <c r="T283" s="227">
        <f>S283*H283</f>
        <v>0.019460000000000002</v>
      </c>
      <c r="U283" s="38"/>
      <c r="V283" s="38"/>
      <c r="W283" s="38"/>
      <c r="X283" s="38"/>
      <c r="Y283" s="38"/>
      <c r="Z283" s="38"/>
      <c r="AA283" s="38"/>
      <c r="AB283" s="38"/>
      <c r="AC283" s="38"/>
      <c r="AD283" s="38"/>
      <c r="AE283" s="38"/>
      <c r="AR283" s="228" t="s">
        <v>86</v>
      </c>
      <c r="AT283" s="228" t="s">
        <v>158</v>
      </c>
      <c r="AU283" s="228" t="s">
        <v>162</v>
      </c>
      <c r="AY283" s="17" t="s">
        <v>156</v>
      </c>
      <c r="BE283" s="229">
        <f>IF(N283="základní",J283,0)</f>
        <v>0</v>
      </c>
      <c r="BF283" s="229">
        <f>IF(N283="snížená",J283,0)</f>
        <v>0</v>
      </c>
      <c r="BG283" s="229">
        <f>IF(N283="zákl. přenesená",J283,0)</f>
        <v>0</v>
      </c>
      <c r="BH283" s="229">
        <f>IF(N283="sníž. přenesená",J283,0)</f>
        <v>0</v>
      </c>
      <c r="BI283" s="229">
        <f>IF(N283="nulová",J283,0)</f>
        <v>0</v>
      </c>
      <c r="BJ283" s="17" t="s">
        <v>162</v>
      </c>
      <c r="BK283" s="229">
        <f>ROUND(I283*H283,2)</f>
        <v>0</v>
      </c>
      <c r="BL283" s="17" t="s">
        <v>86</v>
      </c>
      <c r="BM283" s="228" t="s">
        <v>399</v>
      </c>
    </row>
    <row r="284" s="13" customFormat="1">
      <c r="A284" s="13"/>
      <c r="B284" s="230"/>
      <c r="C284" s="231"/>
      <c r="D284" s="232" t="s">
        <v>164</v>
      </c>
      <c r="E284" s="233" t="s">
        <v>1</v>
      </c>
      <c r="F284" s="234" t="s">
        <v>400</v>
      </c>
      <c r="G284" s="231"/>
      <c r="H284" s="235">
        <v>1</v>
      </c>
      <c r="I284" s="236"/>
      <c r="J284" s="231"/>
      <c r="K284" s="231"/>
      <c r="L284" s="237"/>
      <c r="M284" s="238"/>
      <c r="N284" s="239"/>
      <c r="O284" s="239"/>
      <c r="P284" s="239"/>
      <c r="Q284" s="239"/>
      <c r="R284" s="239"/>
      <c r="S284" s="239"/>
      <c r="T284" s="240"/>
      <c r="U284" s="13"/>
      <c r="V284" s="13"/>
      <c r="W284" s="13"/>
      <c r="X284" s="13"/>
      <c r="Y284" s="13"/>
      <c r="Z284" s="13"/>
      <c r="AA284" s="13"/>
      <c r="AB284" s="13"/>
      <c r="AC284" s="13"/>
      <c r="AD284" s="13"/>
      <c r="AE284" s="13"/>
      <c r="AT284" s="241" t="s">
        <v>164</v>
      </c>
      <c r="AU284" s="241" t="s">
        <v>162</v>
      </c>
      <c r="AV284" s="13" t="s">
        <v>162</v>
      </c>
      <c r="AW284" s="13" t="s">
        <v>34</v>
      </c>
      <c r="AX284" s="13" t="s">
        <v>86</v>
      </c>
      <c r="AY284" s="241" t="s">
        <v>156</v>
      </c>
    </row>
    <row r="285" s="2" customFormat="1" ht="24.15" customHeight="1">
      <c r="A285" s="38"/>
      <c r="B285" s="39"/>
      <c r="C285" s="216" t="s">
        <v>401</v>
      </c>
      <c r="D285" s="216" t="s">
        <v>158</v>
      </c>
      <c r="E285" s="217" t="s">
        <v>402</v>
      </c>
      <c r="F285" s="218" t="s">
        <v>403</v>
      </c>
      <c r="G285" s="219" t="s">
        <v>390</v>
      </c>
      <c r="H285" s="220">
        <v>1</v>
      </c>
      <c r="I285" s="221"/>
      <c r="J285" s="222">
        <f>ROUND(I285*H285,2)</f>
        <v>0</v>
      </c>
      <c r="K285" s="223"/>
      <c r="L285" s="44"/>
      <c r="M285" s="224" t="s">
        <v>1</v>
      </c>
      <c r="N285" s="225" t="s">
        <v>44</v>
      </c>
      <c r="O285" s="91"/>
      <c r="P285" s="226">
        <f>O285*H285</f>
        <v>0</v>
      </c>
      <c r="Q285" s="226">
        <v>0.015520000000000001</v>
      </c>
      <c r="R285" s="226">
        <f>Q285*H285</f>
        <v>0.015520000000000001</v>
      </c>
      <c r="S285" s="226">
        <v>0</v>
      </c>
      <c r="T285" s="227">
        <f>S285*H285</f>
        <v>0</v>
      </c>
      <c r="U285" s="38"/>
      <c r="V285" s="38"/>
      <c r="W285" s="38"/>
      <c r="X285" s="38"/>
      <c r="Y285" s="38"/>
      <c r="Z285" s="38"/>
      <c r="AA285" s="38"/>
      <c r="AB285" s="38"/>
      <c r="AC285" s="38"/>
      <c r="AD285" s="38"/>
      <c r="AE285" s="38"/>
      <c r="AR285" s="228" t="s">
        <v>86</v>
      </c>
      <c r="AT285" s="228" t="s">
        <v>158</v>
      </c>
      <c r="AU285" s="228" t="s">
        <v>162</v>
      </c>
      <c r="AY285" s="17" t="s">
        <v>156</v>
      </c>
      <c r="BE285" s="229">
        <f>IF(N285="základní",J285,0)</f>
        <v>0</v>
      </c>
      <c r="BF285" s="229">
        <f>IF(N285="snížená",J285,0)</f>
        <v>0</v>
      </c>
      <c r="BG285" s="229">
        <f>IF(N285="zákl. přenesená",J285,0)</f>
        <v>0</v>
      </c>
      <c r="BH285" s="229">
        <f>IF(N285="sníž. přenesená",J285,0)</f>
        <v>0</v>
      </c>
      <c r="BI285" s="229">
        <f>IF(N285="nulová",J285,0)</f>
        <v>0</v>
      </c>
      <c r="BJ285" s="17" t="s">
        <v>162</v>
      </c>
      <c r="BK285" s="229">
        <f>ROUND(I285*H285,2)</f>
        <v>0</v>
      </c>
      <c r="BL285" s="17" t="s">
        <v>86</v>
      </c>
      <c r="BM285" s="228" t="s">
        <v>404</v>
      </c>
    </row>
    <row r="286" s="13" customFormat="1">
      <c r="A286" s="13"/>
      <c r="B286" s="230"/>
      <c r="C286" s="231"/>
      <c r="D286" s="232" t="s">
        <v>164</v>
      </c>
      <c r="E286" s="233" t="s">
        <v>1</v>
      </c>
      <c r="F286" s="234" t="s">
        <v>86</v>
      </c>
      <c r="G286" s="231"/>
      <c r="H286" s="235">
        <v>1</v>
      </c>
      <c r="I286" s="236"/>
      <c r="J286" s="231"/>
      <c r="K286" s="231"/>
      <c r="L286" s="237"/>
      <c r="M286" s="238"/>
      <c r="N286" s="239"/>
      <c r="O286" s="239"/>
      <c r="P286" s="239"/>
      <c r="Q286" s="239"/>
      <c r="R286" s="239"/>
      <c r="S286" s="239"/>
      <c r="T286" s="240"/>
      <c r="U286" s="13"/>
      <c r="V286" s="13"/>
      <c r="W286" s="13"/>
      <c r="X286" s="13"/>
      <c r="Y286" s="13"/>
      <c r="Z286" s="13"/>
      <c r="AA286" s="13"/>
      <c r="AB286" s="13"/>
      <c r="AC286" s="13"/>
      <c r="AD286" s="13"/>
      <c r="AE286" s="13"/>
      <c r="AT286" s="241" t="s">
        <v>164</v>
      </c>
      <c r="AU286" s="241" t="s">
        <v>162</v>
      </c>
      <c r="AV286" s="13" t="s">
        <v>162</v>
      </c>
      <c r="AW286" s="13" t="s">
        <v>34</v>
      </c>
      <c r="AX286" s="13" t="s">
        <v>86</v>
      </c>
      <c r="AY286" s="241" t="s">
        <v>156</v>
      </c>
    </row>
    <row r="287" s="2" customFormat="1" ht="21.75" customHeight="1">
      <c r="A287" s="38"/>
      <c r="B287" s="39"/>
      <c r="C287" s="216" t="s">
        <v>405</v>
      </c>
      <c r="D287" s="216" t="s">
        <v>158</v>
      </c>
      <c r="E287" s="217" t="s">
        <v>406</v>
      </c>
      <c r="F287" s="218" t="s">
        <v>407</v>
      </c>
      <c r="G287" s="219" t="s">
        <v>390</v>
      </c>
      <c r="H287" s="220">
        <v>1</v>
      </c>
      <c r="I287" s="221"/>
      <c r="J287" s="222">
        <f>ROUND(I287*H287,2)</f>
        <v>0</v>
      </c>
      <c r="K287" s="223"/>
      <c r="L287" s="44"/>
      <c r="M287" s="224" t="s">
        <v>1</v>
      </c>
      <c r="N287" s="225" t="s">
        <v>44</v>
      </c>
      <c r="O287" s="91"/>
      <c r="P287" s="226">
        <f>O287*H287</f>
        <v>0</v>
      </c>
      <c r="Q287" s="226">
        <v>0</v>
      </c>
      <c r="R287" s="226">
        <f>Q287*H287</f>
        <v>0</v>
      </c>
      <c r="S287" s="226">
        <v>0.087999999999999995</v>
      </c>
      <c r="T287" s="227">
        <f>S287*H287</f>
        <v>0.087999999999999995</v>
      </c>
      <c r="U287" s="38"/>
      <c r="V287" s="38"/>
      <c r="W287" s="38"/>
      <c r="X287" s="38"/>
      <c r="Y287" s="38"/>
      <c r="Z287" s="38"/>
      <c r="AA287" s="38"/>
      <c r="AB287" s="38"/>
      <c r="AC287" s="38"/>
      <c r="AD287" s="38"/>
      <c r="AE287" s="38"/>
      <c r="AR287" s="228" t="s">
        <v>246</v>
      </c>
      <c r="AT287" s="228" t="s">
        <v>158</v>
      </c>
      <c r="AU287" s="228" t="s">
        <v>162</v>
      </c>
      <c r="AY287" s="17" t="s">
        <v>156</v>
      </c>
      <c r="BE287" s="229">
        <f>IF(N287="základní",J287,0)</f>
        <v>0</v>
      </c>
      <c r="BF287" s="229">
        <f>IF(N287="snížená",J287,0)</f>
        <v>0</v>
      </c>
      <c r="BG287" s="229">
        <f>IF(N287="zákl. přenesená",J287,0)</f>
        <v>0</v>
      </c>
      <c r="BH287" s="229">
        <f>IF(N287="sníž. přenesená",J287,0)</f>
        <v>0</v>
      </c>
      <c r="BI287" s="229">
        <f>IF(N287="nulová",J287,0)</f>
        <v>0</v>
      </c>
      <c r="BJ287" s="17" t="s">
        <v>162</v>
      </c>
      <c r="BK287" s="229">
        <f>ROUND(I287*H287,2)</f>
        <v>0</v>
      </c>
      <c r="BL287" s="17" t="s">
        <v>246</v>
      </c>
      <c r="BM287" s="228" t="s">
        <v>408</v>
      </c>
    </row>
    <row r="288" s="13" customFormat="1">
      <c r="A288" s="13"/>
      <c r="B288" s="230"/>
      <c r="C288" s="231"/>
      <c r="D288" s="232" t="s">
        <v>164</v>
      </c>
      <c r="E288" s="233" t="s">
        <v>1</v>
      </c>
      <c r="F288" s="234" t="s">
        <v>86</v>
      </c>
      <c r="G288" s="231"/>
      <c r="H288" s="235">
        <v>1</v>
      </c>
      <c r="I288" s="236"/>
      <c r="J288" s="231"/>
      <c r="K288" s="231"/>
      <c r="L288" s="237"/>
      <c r="M288" s="238"/>
      <c r="N288" s="239"/>
      <c r="O288" s="239"/>
      <c r="P288" s="239"/>
      <c r="Q288" s="239"/>
      <c r="R288" s="239"/>
      <c r="S288" s="239"/>
      <c r="T288" s="240"/>
      <c r="U288" s="13"/>
      <c r="V288" s="13"/>
      <c r="W288" s="13"/>
      <c r="X288" s="13"/>
      <c r="Y288" s="13"/>
      <c r="Z288" s="13"/>
      <c r="AA288" s="13"/>
      <c r="AB288" s="13"/>
      <c r="AC288" s="13"/>
      <c r="AD288" s="13"/>
      <c r="AE288" s="13"/>
      <c r="AT288" s="241" t="s">
        <v>164</v>
      </c>
      <c r="AU288" s="241" t="s">
        <v>162</v>
      </c>
      <c r="AV288" s="13" t="s">
        <v>162</v>
      </c>
      <c r="AW288" s="13" t="s">
        <v>34</v>
      </c>
      <c r="AX288" s="13" t="s">
        <v>86</v>
      </c>
      <c r="AY288" s="241" t="s">
        <v>156</v>
      </c>
    </row>
    <row r="289" s="2" customFormat="1" ht="21.75" customHeight="1">
      <c r="A289" s="38"/>
      <c r="B289" s="39"/>
      <c r="C289" s="216" t="s">
        <v>409</v>
      </c>
      <c r="D289" s="216" t="s">
        <v>158</v>
      </c>
      <c r="E289" s="217" t="s">
        <v>410</v>
      </c>
      <c r="F289" s="218" t="s">
        <v>411</v>
      </c>
      <c r="G289" s="219" t="s">
        <v>390</v>
      </c>
      <c r="H289" s="220">
        <v>1</v>
      </c>
      <c r="I289" s="221"/>
      <c r="J289" s="222">
        <f>ROUND(I289*H289,2)</f>
        <v>0</v>
      </c>
      <c r="K289" s="223"/>
      <c r="L289" s="44"/>
      <c r="M289" s="224" t="s">
        <v>1</v>
      </c>
      <c r="N289" s="225" t="s">
        <v>44</v>
      </c>
      <c r="O289" s="91"/>
      <c r="P289" s="226">
        <f>O289*H289</f>
        <v>0</v>
      </c>
      <c r="Q289" s="226">
        <v>0</v>
      </c>
      <c r="R289" s="226">
        <f>Q289*H289</f>
        <v>0</v>
      </c>
      <c r="S289" s="226">
        <v>0.024500000000000001</v>
      </c>
      <c r="T289" s="227">
        <f>S289*H289</f>
        <v>0.024500000000000001</v>
      </c>
      <c r="U289" s="38"/>
      <c r="V289" s="38"/>
      <c r="W289" s="38"/>
      <c r="X289" s="38"/>
      <c r="Y289" s="38"/>
      <c r="Z289" s="38"/>
      <c r="AA289" s="38"/>
      <c r="AB289" s="38"/>
      <c r="AC289" s="38"/>
      <c r="AD289" s="38"/>
      <c r="AE289" s="38"/>
      <c r="AR289" s="228" t="s">
        <v>246</v>
      </c>
      <c r="AT289" s="228" t="s">
        <v>158</v>
      </c>
      <c r="AU289" s="228" t="s">
        <v>162</v>
      </c>
      <c r="AY289" s="17" t="s">
        <v>156</v>
      </c>
      <c r="BE289" s="229">
        <f>IF(N289="základní",J289,0)</f>
        <v>0</v>
      </c>
      <c r="BF289" s="229">
        <f>IF(N289="snížená",J289,0)</f>
        <v>0</v>
      </c>
      <c r="BG289" s="229">
        <f>IF(N289="zákl. přenesená",J289,0)</f>
        <v>0</v>
      </c>
      <c r="BH289" s="229">
        <f>IF(N289="sníž. přenesená",J289,0)</f>
        <v>0</v>
      </c>
      <c r="BI289" s="229">
        <f>IF(N289="nulová",J289,0)</f>
        <v>0</v>
      </c>
      <c r="BJ289" s="17" t="s">
        <v>162</v>
      </c>
      <c r="BK289" s="229">
        <f>ROUND(I289*H289,2)</f>
        <v>0</v>
      </c>
      <c r="BL289" s="17" t="s">
        <v>246</v>
      </c>
      <c r="BM289" s="228" t="s">
        <v>412</v>
      </c>
    </row>
    <row r="290" s="13" customFormat="1">
      <c r="A290" s="13"/>
      <c r="B290" s="230"/>
      <c r="C290" s="231"/>
      <c r="D290" s="232" t="s">
        <v>164</v>
      </c>
      <c r="E290" s="233" t="s">
        <v>1</v>
      </c>
      <c r="F290" s="234" t="s">
        <v>86</v>
      </c>
      <c r="G290" s="231"/>
      <c r="H290" s="235">
        <v>1</v>
      </c>
      <c r="I290" s="236"/>
      <c r="J290" s="231"/>
      <c r="K290" s="231"/>
      <c r="L290" s="237"/>
      <c r="M290" s="238"/>
      <c r="N290" s="239"/>
      <c r="O290" s="239"/>
      <c r="P290" s="239"/>
      <c r="Q290" s="239"/>
      <c r="R290" s="239"/>
      <c r="S290" s="239"/>
      <c r="T290" s="240"/>
      <c r="U290" s="13"/>
      <c r="V290" s="13"/>
      <c r="W290" s="13"/>
      <c r="X290" s="13"/>
      <c r="Y290" s="13"/>
      <c r="Z290" s="13"/>
      <c r="AA290" s="13"/>
      <c r="AB290" s="13"/>
      <c r="AC290" s="13"/>
      <c r="AD290" s="13"/>
      <c r="AE290" s="13"/>
      <c r="AT290" s="241" t="s">
        <v>164</v>
      </c>
      <c r="AU290" s="241" t="s">
        <v>162</v>
      </c>
      <c r="AV290" s="13" t="s">
        <v>162</v>
      </c>
      <c r="AW290" s="13" t="s">
        <v>34</v>
      </c>
      <c r="AX290" s="13" t="s">
        <v>86</v>
      </c>
      <c r="AY290" s="241" t="s">
        <v>156</v>
      </c>
    </row>
    <row r="291" s="2" customFormat="1" ht="21.75" customHeight="1">
      <c r="A291" s="38"/>
      <c r="B291" s="39"/>
      <c r="C291" s="216" t="s">
        <v>413</v>
      </c>
      <c r="D291" s="216" t="s">
        <v>158</v>
      </c>
      <c r="E291" s="217" t="s">
        <v>414</v>
      </c>
      <c r="F291" s="218" t="s">
        <v>415</v>
      </c>
      <c r="G291" s="219" t="s">
        <v>390</v>
      </c>
      <c r="H291" s="220">
        <v>1</v>
      </c>
      <c r="I291" s="221"/>
      <c r="J291" s="222">
        <f>ROUND(I291*H291,2)</f>
        <v>0</v>
      </c>
      <c r="K291" s="223"/>
      <c r="L291" s="44"/>
      <c r="M291" s="224" t="s">
        <v>1</v>
      </c>
      <c r="N291" s="225" t="s">
        <v>44</v>
      </c>
      <c r="O291" s="91"/>
      <c r="P291" s="226">
        <f>O291*H291</f>
        <v>0</v>
      </c>
      <c r="Q291" s="226">
        <v>0.014250000000000001</v>
      </c>
      <c r="R291" s="226">
        <f>Q291*H291</f>
        <v>0.014250000000000001</v>
      </c>
      <c r="S291" s="226">
        <v>0</v>
      </c>
      <c r="T291" s="227">
        <f>S291*H291</f>
        <v>0</v>
      </c>
      <c r="U291" s="38"/>
      <c r="V291" s="38"/>
      <c r="W291" s="38"/>
      <c r="X291" s="38"/>
      <c r="Y291" s="38"/>
      <c r="Z291" s="38"/>
      <c r="AA291" s="38"/>
      <c r="AB291" s="38"/>
      <c r="AC291" s="38"/>
      <c r="AD291" s="38"/>
      <c r="AE291" s="38"/>
      <c r="AR291" s="228" t="s">
        <v>246</v>
      </c>
      <c r="AT291" s="228" t="s">
        <v>158</v>
      </c>
      <c r="AU291" s="228" t="s">
        <v>162</v>
      </c>
      <c r="AY291" s="17" t="s">
        <v>156</v>
      </c>
      <c r="BE291" s="229">
        <f>IF(N291="základní",J291,0)</f>
        <v>0</v>
      </c>
      <c r="BF291" s="229">
        <f>IF(N291="snížená",J291,0)</f>
        <v>0</v>
      </c>
      <c r="BG291" s="229">
        <f>IF(N291="zákl. přenesená",J291,0)</f>
        <v>0</v>
      </c>
      <c r="BH291" s="229">
        <f>IF(N291="sníž. přenesená",J291,0)</f>
        <v>0</v>
      </c>
      <c r="BI291" s="229">
        <f>IF(N291="nulová",J291,0)</f>
        <v>0</v>
      </c>
      <c r="BJ291" s="17" t="s">
        <v>162</v>
      </c>
      <c r="BK291" s="229">
        <f>ROUND(I291*H291,2)</f>
        <v>0</v>
      </c>
      <c r="BL291" s="17" t="s">
        <v>246</v>
      </c>
      <c r="BM291" s="228" t="s">
        <v>416</v>
      </c>
    </row>
    <row r="292" s="13" customFormat="1">
      <c r="A292" s="13"/>
      <c r="B292" s="230"/>
      <c r="C292" s="231"/>
      <c r="D292" s="232" t="s">
        <v>164</v>
      </c>
      <c r="E292" s="233" t="s">
        <v>1</v>
      </c>
      <c r="F292" s="234" t="s">
        <v>86</v>
      </c>
      <c r="G292" s="231"/>
      <c r="H292" s="235">
        <v>1</v>
      </c>
      <c r="I292" s="236"/>
      <c r="J292" s="231"/>
      <c r="K292" s="231"/>
      <c r="L292" s="237"/>
      <c r="M292" s="238"/>
      <c r="N292" s="239"/>
      <c r="O292" s="239"/>
      <c r="P292" s="239"/>
      <c r="Q292" s="239"/>
      <c r="R292" s="239"/>
      <c r="S292" s="239"/>
      <c r="T292" s="240"/>
      <c r="U292" s="13"/>
      <c r="V292" s="13"/>
      <c r="W292" s="13"/>
      <c r="X292" s="13"/>
      <c r="Y292" s="13"/>
      <c r="Z292" s="13"/>
      <c r="AA292" s="13"/>
      <c r="AB292" s="13"/>
      <c r="AC292" s="13"/>
      <c r="AD292" s="13"/>
      <c r="AE292" s="13"/>
      <c r="AT292" s="241" t="s">
        <v>164</v>
      </c>
      <c r="AU292" s="241" t="s">
        <v>162</v>
      </c>
      <c r="AV292" s="13" t="s">
        <v>162</v>
      </c>
      <c r="AW292" s="13" t="s">
        <v>34</v>
      </c>
      <c r="AX292" s="13" t="s">
        <v>86</v>
      </c>
      <c r="AY292" s="241" t="s">
        <v>156</v>
      </c>
    </row>
    <row r="293" s="2" customFormat="1" ht="37.8" customHeight="1">
      <c r="A293" s="38"/>
      <c r="B293" s="39"/>
      <c r="C293" s="216" t="s">
        <v>417</v>
      </c>
      <c r="D293" s="216" t="s">
        <v>158</v>
      </c>
      <c r="E293" s="217" t="s">
        <v>418</v>
      </c>
      <c r="F293" s="218" t="s">
        <v>419</v>
      </c>
      <c r="G293" s="219" t="s">
        <v>390</v>
      </c>
      <c r="H293" s="220">
        <v>1</v>
      </c>
      <c r="I293" s="221"/>
      <c r="J293" s="222">
        <f>ROUND(I293*H293,2)</f>
        <v>0</v>
      </c>
      <c r="K293" s="223"/>
      <c r="L293" s="44"/>
      <c r="M293" s="224" t="s">
        <v>1</v>
      </c>
      <c r="N293" s="225" t="s">
        <v>44</v>
      </c>
      <c r="O293" s="91"/>
      <c r="P293" s="226">
        <f>O293*H293</f>
        <v>0</v>
      </c>
      <c r="Q293" s="226">
        <v>0.03739</v>
      </c>
      <c r="R293" s="226">
        <f>Q293*H293</f>
        <v>0.03739</v>
      </c>
      <c r="S293" s="226">
        <v>0</v>
      </c>
      <c r="T293" s="227">
        <f>S293*H293</f>
        <v>0</v>
      </c>
      <c r="U293" s="38"/>
      <c r="V293" s="38"/>
      <c r="W293" s="38"/>
      <c r="X293" s="38"/>
      <c r="Y293" s="38"/>
      <c r="Z293" s="38"/>
      <c r="AA293" s="38"/>
      <c r="AB293" s="38"/>
      <c r="AC293" s="38"/>
      <c r="AD293" s="38"/>
      <c r="AE293" s="38"/>
      <c r="AR293" s="228" t="s">
        <v>246</v>
      </c>
      <c r="AT293" s="228" t="s">
        <v>158</v>
      </c>
      <c r="AU293" s="228" t="s">
        <v>162</v>
      </c>
      <c r="AY293" s="17" t="s">
        <v>156</v>
      </c>
      <c r="BE293" s="229">
        <f>IF(N293="základní",J293,0)</f>
        <v>0</v>
      </c>
      <c r="BF293" s="229">
        <f>IF(N293="snížená",J293,0)</f>
        <v>0</v>
      </c>
      <c r="BG293" s="229">
        <f>IF(N293="zákl. přenesená",J293,0)</f>
        <v>0</v>
      </c>
      <c r="BH293" s="229">
        <f>IF(N293="sníž. přenesená",J293,0)</f>
        <v>0</v>
      </c>
      <c r="BI293" s="229">
        <f>IF(N293="nulová",J293,0)</f>
        <v>0</v>
      </c>
      <c r="BJ293" s="17" t="s">
        <v>162</v>
      </c>
      <c r="BK293" s="229">
        <f>ROUND(I293*H293,2)</f>
        <v>0</v>
      </c>
      <c r="BL293" s="17" t="s">
        <v>246</v>
      </c>
      <c r="BM293" s="228" t="s">
        <v>420</v>
      </c>
    </row>
    <row r="294" s="13" customFormat="1">
      <c r="A294" s="13"/>
      <c r="B294" s="230"/>
      <c r="C294" s="231"/>
      <c r="D294" s="232" t="s">
        <v>164</v>
      </c>
      <c r="E294" s="233" t="s">
        <v>1</v>
      </c>
      <c r="F294" s="234" t="s">
        <v>86</v>
      </c>
      <c r="G294" s="231"/>
      <c r="H294" s="235">
        <v>1</v>
      </c>
      <c r="I294" s="236"/>
      <c r="J294" s="231"/>
      <c r="K294" s="231"/>
      <c r="L294" s="237"/>
      <c r="M294" s="238"/>
      <c r="N294" s="239"/>
      <c r="O294" s="239"/>
      <c r="P294" s="239"/>
      <c r="Q294" s="239"/>
      <c r="R294" s="239"/>
      <c r="S294" s="239"/>
      <c r="T294" s="240"/>
      <c r="U294" s="13"/>
      <c r="V294" s="13"/>
      <c r="W294" s="13"/>
      <c r="X294" s="13"/>
      <c r="Y294" s="13"/>
      <c r="Z294" s="13"/>
      <c r="AA294" s="13"/>
      <c r="AB294" s="13"/>
      <c r="AC294" s="13"/>
      <c r="AD294" s="13"/>
      <c r="AE294" s="13"/>
      <c r="AT294" s="241" t="s">
        <v>164</v>
      </c>
      <c r="AU294" s="241" t="s">
        <v>162</v>
      </c>
      <c r="AV294" s="13" t="s">
        <v>162</v>
      </c>
      <c r="AW294" s="13" t="s">
        <v>34</v>
      </c>
      <c r="AX294" s="13" t="s">
        <v>86</v>
      </c>
      <c r="AY294" s="241" t="s">
        <v>156</v>
      </c>
    </row>
    <row r="295" s="2" customFormat="1" ht="16.5" customHeight="1">
      <c r="A295" s="38"/>
      <c r="B295" s="39"/>
      <c r="C295" s="216" t="s">
        <v>421</v>
      </c>
      <c r="D295" s="216" t="s">
        <v>158</v>
      </c>
      <c r="E295" s="217" t="s">
        <v>422</v>
      </c>
      <c r="F295" s="218" t="s">
        <v>423</v>
      </c>
      <c r="G295" s="219" t="s">
        <v>390</v>
      </c>
      <c r="H295" s="220">
        <v>3</v>
      </c>
      <c r="I295" s="221"/>
      <c r="J295" s="222">
        <f>ROUND(I295*H295,2)</f>
        <v>0</v>
      </c>
      <c r="K295" s="223"/>
      <c r="L295" s="44"/>
      <c r="M295" s="224" t="s">
        <v>1</v>
      </c>
      <c r="N295" s="225" t="s">
        <v>44</v>
      </c>
      <c r="O295" s="91"/>
      <c r="P295" s="226">
        <f>O295*H295</f>
        <v>0</v>
      </c>
      <c r="Q295" s="226">
        <v>0</v>
      </c>
      <c r="R295" s="226">
        <f>Q295*H295</f>
        <v>0</v>
      </c>
      <c r="S295" s="226">
        <v>0.00156</v>
      </c>
      <c r="T295" s="227">
        <f>S295*H295</f>
        <v>0.0046800000000000001</v>
      </c>
      <c r="U295" s="38"/>
      <c r="V295" s="38"/>
      <c r="W295" s="38"/>
      <c r="X295" s="38"/>
      <c r="Y295" s="38"/>
      <c r="Z295" s="38"/>
      <c r="AA295" s="38"/>
      <c r="AB295" s="38"/>
      <c r="AC295" s="38"/>
      <c r="AD295" s="38"/>
      <c r="AE295" s="38"/>
      <c r="AR295" s="228" t="s">
        <v>86</v>
      </c>
      <c r="AT295" s="228" t="s">
        <v>158</v>
      </c>
      <c r="AU295" s="228" t="s">
        <v>162</v>
      </c>
      <c r="AY295" s="17" t="s">
        <v>156</v>
      </c>
      <c r="BE295" s="229">
        <f>IF(N295="základní",J295,0)</f>
        <v>0</v>
      </c>
      <c r="BF295" s="229">
        <f>IF(N295="snížená",J295,0)</f>
        <v>0</v>
      </c>
      <c r="BG295" s="229">
        <f>IF(N295="zákl. přenesená",J295,0)</f>
        <v>0</v>
      </c>
      <c r="BH295" s="229">
        <f>IF(N295="sníž. přenesená",J295,0)</f>
        <v>0</v>
      </c>
      <c r="BI295" s="229">
        <f>IF(N295="nulová",J295,0)</f>
        <v>0</v>
      </c>
      <c r="BJ295" s="17" t="s">
        <v>162</v>
      </c>
      <c r="BK295" s="229">
        <f>ROUND(I295*H295,2)</f>
        <v>0</v>
      </c>
      <c r="BL295" s="17" t="s">
        <v>86</v>
      </c>
      <c r="BM295" s="228" t="s">
        <v>424</v>
      </c>
    </row>
    <row r="296" s="13" customFormat="1">
      <c r="A296" s="13"/>
      <c r="B296" s="230"/>
      <c r="C296" s="231"/>
      <c r="D296" s="232" t="s">
        <v>164</v>
      </c>
      <c r="E296" s="233" t="s">
        <v>1</v>
      </c>
      <c r="F296" s="234" t="s">
        <v>425</v>
      </c>
      <c r="G296" s="231"/>
      <c r="H296" s="235">
        <v>2</v>
      </c>
      <c r="I296" s="236"/>
      <c r="J296" s="231"/>
      <c r="K296" s="231"/>
      <c r="L296" s="237"/>
      <c r="M296" s="238"/>
      <c r="N296" s="239"/>
      <c r="O296" s="239"/>
      <c r="P296" s="239"/>
      <c r="Q296" s="239"/>
      <c r="R296" s="239"/>
      <c r="S296" s="239"/>
      <c r="T296" s="240"/>
      <c r="U296" s="13"/>
      <c r="V296" s="13"/>
      <c r="W296" s="13"/>
      <c r="X296" s="13"/>
      <c r="Y296" s="13"/>
      <c r="Z296" s="13"/>
      <c r="AA296" s="13"/>
      <c r="AB296" s="13"/>
      <c r="AC296" s="13"/>
      <c r="AD296" s="13"/>
      <c r="AE296" s="13"/>
      <c r="AT296" s="241" t="s">
        <v>164</v>
      </c>
      <c r="AU296" s="241" t="s">
        <v>162</v>
      </c>
      <c r="AV296" s="13" t="s">
        <v>162</v>
      </c>
      <c r="AW296" s="13" t="s">
        <v>34</v>
      </c>
      <c r="AX296" s="13" t="s">
        <v>78</v>
      </c>
      <c r="AY296" s="241" t="s">
        <v>156</v>
      </c>
    </row>
    <row r="297" s="13" customFormat="1">
      <c r="A297" s="13"/>
      <c r="B297" s="230"/>
      <c r="C297" s="231"/>
      <c r="D297" s="232" t="s">
        <v>164</v>
      </c>
      <c r="E297" s="233" t="s">
        <v>1</v>
      </c>
      <c r="F297" s="234" t="s">
        <v>426</v>
      </c>
      <c r="G297" s="231"/>
      <c r="H297" s="235">
        <v>1</v>
      </c>
      <c r="I297" s="236"/>
      <c r="J297" s="231"/>
      <c r="K297" s="231"/>
      <c r="L297" s="237"/>
      <c r="M297" s="238"/>
      <c r="N297" s="239"/>
      <c r="O297" s="239"/>
      <c r="P297" s="239"/>
      <c r="Q297" s="239"/>
      <c r="R297" s="239"/>
      <c r="S297" s="239"/>
      <c r="T297" s="240"/>
      <c r="U297" s="13"/>
      <c r="V297" s="13"/>
      <c r="W297" s="13"/>
      <c r="X297" s="13"/>
      <c r="Y297" s="13"/>
      <c r="Z297" s="13"/>
      <c r="AA297" s="13"/>
      <c r="AB297" s="13"/>
      <c r="AC297" s="13"/>
      <c r="AD297" s="13"/>
      <c r="AE297" s="13"/>
      <c r="AT297" s="241" t="s">
        <v>164</v>
      </c>
      <c r="AU297" s="241" t="s">
        <v>162</v>
      </c>
      <c r="AV297" s="13" t="s">
        <v>162</v>
      </c>
      <c r="AW297" s="13" t="s">
        <v>34</v>
      </c>
      <c r="AX297" s="13" t="s">
        <v>78</v>
      </c>
      <c r="AY297" s="241" t="s">
        <v>156</v>
      </c>
    </row>
    <row r="298" s="14" customFormat="1">
      <c r="A298" s="14"/>
      <c r="B298" s="242"/>
      <c r="C298" s="243"/>
      <c r="D298" s="232" t="s">
        <v>164</v>
      </c>
      <c r="E298" s="244" t="s">
        <v>1</v>
      </c>
      <c r="F298" s="245" t="s">
        <v>167</v>
      </c>
      <c r="G298" s="243"/>
      <c r="H298" s="246">
        <v>3</v>
      </c>
      <c r="I298" s="247"/>
      <c r="J298" s="243"/>
      <c r="K298" s="243"/>
      <c r="L298" s="248"/>
      <c r="M298" s="249"/>
      <c r="N298" s="250"/>
      <c r="O298" s="250"/>
      <c r="P298" s="250"/>
      <c r="Q298" s="250"/>
      <c r="R298" s="250"/>
      <c r="S298" s="250"/>
      <c r="T298" s="251"/>
      <c r="U298" s="14"/>
      <c r="V298" s="14"/>
      <c r="W298" s="14"/>
      <c r="X298" s="14"/>
      <c r="Y298" s="14"/>
      <c r="Z298" s="14"/>
      <c r="AA298" s="14"/>
      <c r="AB298" s="14"/>
      <c r="AC298" s="14"/>
      <c r="AD298" s="14"/>
      <c r="AE298" s="14"/>
      <c r="AT298" s="252" t="s">
        <v>164</v>
      </c>
      <c r="AU298" s="252" t="s">
        <v>162</v>
      </c>
      <c r="AV298" s="14" t="s">
        <v>161</v>
      </c>
      <c r="AW298" s="14" t="s">
        <v>34</v>
      </c>
      <c r="AX298" s="14" t="s">
        <v>86</v>
      </c>
      <c r="AY298" s="252" t="s">
        <v>156</v>
      </c>
    </row>
    <row r="299" s="2" customFormat="1" ht="16.5" customHeight="1">
      <c r="A299" s="38"/>
      <c r="B299" s="39"/>
      <c r="C299" s="216" t="s">
        <v>427</v>
      </c>
      <c r="D299" s="216" t="s">
        <v>158</v>
      </c>
      <c r="E299" s="217" t="s">
        <v>428</v>
      </c>
      <c r="F299" s="218" t="s">
        <v>429</v>
      </c>
      <c r="G299" s="219" t="s">
        <v>390</v>
      </c>
      <c r="H299" s="220">
        <v>1</v>
      </c>
      <c r="I299" s="221"/>
      <c r="J299" s="222">
        <f>ROUND(I299*H299,2)</f>
        <v>0</v>
      </c>
      <c r="K299" s="223"/>
      <c r="L299" s="44"/>
      <c r="M299" s="224" t="s">
        <v>1</v>
      </c>
      <c r="N299" s="225" t="s">
        <v>44</v>
      </c>
      <c r="O299" s="91"/>
      <c r="P299" s="226">
        <f>O299*H299</f>
        <v>0</v>
      </c>
      <c r="Q299" s="226">
        <v>0.0015399999999999999</v>
      </c>
      <c r="R299" s="226">
        <f>Q299*H299</f>
        <v>0.0015399999999999999</v>
      </c>
      <c r="S299" s="226">
        <v>0</v>
      </c>
      <c r="T299" s="227">
        <f>S299*H299</f>
        <v>0</v>
      </c>
      <c r="U299" s="38"/>
      <c r="V299" s="38"/>
      <c r="W299" s="38"/>
      <c r="X299" s="38"/>
      <c r="Y299" s="38"/>
      <c r="Z299" s="38"/>
      <c r="AA299" s="38"/>
      <c r="AB299" s="38"/>
      <c r="AC299" s="38"/>
      <c r="AD299" s="38"/>
      <c r="AE299" s="38"/>
      <c r="AR299" s="228" t="s">
        <v>86</v>
      </c>
      <c r="AT299" s="228" t="s">
        <v>158</v>
      </c>
      <c r="AU299" s="228" t="s">
        <v>162</v>
      </c>
      <c r="AY299" s="17" t="s">
        <v>156</v>
      </c>
      <c r="BE299" s="229">
        <f>IF(N299="základní",J299,0)</f>
        <v>0</v>
      </c>
      <c r="BF299" s="229">
        <f>IF(N299="snížená",J299,0)</f>
        <v>0</v>
      </c>
      <c r="BG299" s="229">
        <f>IF(N299="zákl. přenesená",J299,0)</f>
        <v>0</v>
      </c>
      <c r="BH299" s="229">
        <f>IF(N299="sníž. přenesená",J299,0)</f>
        <v>0</v>
      </c>
      <c r="BI299" s="229">
        <f>IF(N299="nulová",J299,0)</f>
        <v>0</v>
      </c>
      <c r="BJ299" s="17" t="s">
        <v>162</v>
      </c>
      <c r="BK299" s="229">
        <f>ROUND(I299*H299,2)</f>
        <v>0</v>
      </c>
      <c r="BL299" s="17" t="s">
        <v>86</v>
      </c>
      <c r="BM299" s="228" t="s">
        <v>430</v>
      </c>
    </row>
    <row r="300" s="13" customFormat="1">
      <c r="A300" s="13"/>
      <c r="B300" s="230"/>
      <c r="C300" s="231"/>
      <c r="D300" s="232" t="s">
        <v>164</v>
      </c>
      <c r="E300" s="233" t="s">
        <v>1</v>
      </c>
      <c r="F300" s="234" t="s">
        <v>400</v>
      </c>
      <c r="G300" s="231"/>
      <c r="H300" s="235">
        <v>1</v>
      </c>
      <c r="I300" s="236"/>
      <c r="J300" s="231"/>
      <c r="K300" s="231"/>
      <c r="L300" s="237"/>
      <c r="M300" s="238"/>
      <c r="N300" s="239"/>
      <c r="O300" s="239"/>
      <c r="P300" s="239"/>
      <c r="Q300" s="239"/>
      <c r="R300" s="239"/>
      <c r="S300" s="239"/>
      <c r="T300" s="240"/>
      <c r="U300" s="13"/>
      <c r="V300" s="13"/>
      <c r="W300" s="13"/>
      <c r="X300" s="13"/>
      <c r="Y300" s="13"/>
      <c r="Z300" s="13"/>
      <c r="AA300" s="13"/>
      <c r="AB300" s="13"/>
      <c r="AC300" s="13"/>
      <c r="AD300" s="13"/>
      <c r="AE300" s="13"/>
      <c r="AT300" s="241" t="s">
        <v>164</v>
      </c>
      <c r="AU300" s="241" t="s">
        <v>162</v>
      </c>
      <c r="AV300" s="13" t="s">
        <v>162</v>
      </c>
      <c r="AW300" s="13" t="s">
        <v>34</v>
      </c>
      <c r="AX300" s="13" t="s">
        <v>86</v>
      </c>
      <c r="AY300" s="241" t="s">
        <v>156</v>
      </c>
    </row>
    <row r="301" s="2" customFormat="1" ht="24.15" customHeight="1">
      <c r="A301" s="38"/>
      <c r="B301" s="39"/>
      <c r="C301" s="216" t="s">
        <v>431</v>
      </c>
      <c r="D301" s="216" t="s">
        <v>158</v>
      </c>
      <c r="E301" s="217" t="s">
        <v>432</v>
      </c>
      <c r="F301" s="218" t="s">
        <v>433</v>
      </c>
      <c r="G301" s="219" t="s">
        <v>390</v>
      </c>
      <c r="H301" s="220">
        <v>1</v>
      </c>
      <c r="I301" s="221"/>
      <c r="J301" s="222">
        <f>ROUND(I301*H301,2)</f>
        <v>0</v>
      </c>
      <c r="K301" s="223"/>
      <c r="L301" s="44"/>
      <c r="M301" s="224" t="s">
        <v>1</v>
      </c>
      <c r="N301" s="225" t="s">
        <v>44</v>
      </c>
      <c r="O301" s="91"/>
      <c r="P301" s="226">
        <f>O301*H301</f>
        <v>0</v>
      </c>
      <c r="Q301" s="226">
        <v>0.0018600000000000001</v>
      </c>
      <c r="R301" s="226">
        <f>Q301*H301</f>
        <v>0.0018600000000000001</v>
      </c>
      <c r="S301" s="226">
        <v>0</v>
      </c>
      <c r="T301" s="227">
        <f>S301*H301</f>
        <v>0</v>
      </c>
      <c r="U301" s="38"/>
      <c r="V301" s="38"/>
      <c r="W301" s="38"/>
      <c r="X301" s="38"/>
      <c r="Y301" s="38"/>
      <c r="Z301" s="38"/>
      <c r="AA301" s="38"/>
      <c r="AB301" s="38"/>
      <c r="AC301" s="38"/>
      <c r="AD301" s="38"/>
      <c r="AE301" s="38"/>
      <c r="AR301" s="228" t="s">
        <v>246</v>
      </c>
      <c r="AT301" s="228" t="s">
        <v>158</v>
      </c>
      <c r="AU301" s="228" t="s">
        <v>162</v>
      </c>
      <c r="AY301" s="17" t="s">
        <v>156</v>
      </c>
      <c r="BE301" s="229">
        <f>IF(N301="základní",J301,0)</f>
        <v>0</v>
      </c>
      <c r="BF301" s="229">
        <f>IF(N301="snížená",J301,0)</f>
        <v>0</v>
      </c>
      <c r="BG301" s="229">
        <f>IF(N301="zákl. přenesená",J301,0)</f>
        <v>0</v>
      </c>
      <c r="BH301" s="229">
        <f>IF(N301="sníž. přenesená",J301,0)</f>
        <v>0</v>
      </c>
      <c r="BI301" s="229">
        <f>IF(N301="nulová",J301,0)</f>
        <v>0</v>
      </c>
      <c r="BJ301" s="17" t="s">
        <v>162</v>
      </c>
      <c r="BK301" s="229">
        <f>ROUND(I301*H301,2)</f>
        <v>0</v>
      </c>
      <c r="BL301" s="17" t="s">
        <v>246</v>
      </c>
      <c r="BM301" s="228" t="s">
        <v>434</v>
      </c>
    </row>
    <row r="302" s="13" customFormat="1">
      <c r="A302" s="13"/>
      <c r="B302" s="230"/>
      <c r="C302" s="231"/>
      <c r="D302" s="232" t="s">
        <v>164</v>
      </c>
      <c r="E302" s="233" t="s">
        <v>1</v>
      </c>
      <c r="F302" s="234" t="s">
        <v>86</v>
      </c>
      <c r="G302" s="231"/>
      <c r="H302" s="235">
        <v>1</v>
      </c>
      <c r="I302" s="236"/>
      <c r="J302" s="231"/>
      <c r="K302" s="231"/>
      <c r="L302" s="237"/>
      <c r="M302" s="238"/>
      <c r="N302" s="239"/>
      <c r="O302" s="239"/>
      <c r="P302" s="239"/>
      <c r="Q302" s="239"/>
      <c r="R302" s="239"/>
      <c r="S302" s="239"/>
      <c r="T302" s="240"/>
      <c r="U302" s="13"/>
      <c r="V302" s="13"/>
      <c r="W302" s="13"/>
      <c r="X302" s="13"/>
      <c r="Y302" s="13"/>
      <c r="Z302" s="13"/>
      <c r="AA302" s="13"/>
      <c r="AB302" s="13"/>
      <c r="AC302" s="13"/>
      <c r="AD302" s="13"/>
      <c r="AE302" s="13"/>
      <c r="AT302" s="241" t="s">
        <v>164</v>
      </c>
      <c r="AU302" s="241" t="s">
        <v>162</v>
      </c>
      <c r="AV302" s="13" t="s">
        <v>162</v>
      </c>
      <c r="AW302" s="13" t="s">
        <v>34</v>
      </c>
      <c r="AX302" s="13" t="s">
        <v>86</v>
      </c>
      <c r="AY302" s="241" t="s">
        <v>156</v>
      </c>
    </row>
    <row r="303" s="2" customFormat="1" ht="16.5" customHeight="1">
      <c r="A303" s="38"/>
      <c r="B303" s="39"/>
      <c r="C303" s="216" t="s">
        <v>435</v>
      </c>
      <c r="D303" s="216" t="s">
        <v>158</v>
      </c>
      <c r="E303" s="217" t="s">
        <v>436</v>
      </c>
      <c r="F303" s="218" t="s">
        <v>437</v>
      </c>
      <c r="G303" s="219" t="s">
        <v>377</v>
      </c>
      <c r="H303" s="220">
        <v>2</v>
      </c>
      <c r="I303" s="221"/>
      <c r="J303" s="222">
        <f>ROUND(I303*H303,2)</f>
        <v>0</v>
      </c>
      <c r="K303" s="223"/>
      <c r="L303" s="44"/>
      <c r="M303" s="224" t="s">
        <v>1</v>
      </c>
      <c r="N303" s="225" t="s">
        <v>44</v>
      </c>
      <c r="O303" s="91"/>
      <c r="P303" s="226">
        <f>O303*H303</f>
        <v>0</v>
      </c>
      <c r="Q303" s="226">
        <v>0.00031</v>
      </c>
      <c r="R303" s="226">
        <f>Q303*H303</f>
        <v>0.00062</v>
      </c>
      <c r="S303" s="226">
        <v>0</v>
      </c>
      <c r="T303" s="227">
        <f>S303*H303</f>
        <v>0</v>
      </c>
      <c r="U303" s="38"/>
      <c r="V303" s="38"/>
      <c r="W303" s="38"/>
      <c r="X303" s="38"/>
      <c r="Y303" s="38"/>
      <c r="Z303" s="38"/>
      <c r="AA303" s="38"/>
      <c r="AB303" s="38"/>
      <c r="AC303" s="38"/>
      <c r="AD303" s="38"/>
      <c r="AE303" s="38"/>
      <c r="AR303" s="228" t="s">
        <v>86</v>
      </c>
      <c r="AT303" s="228" t="s">
        <v>158</v>
      </c>
      <c r="AU303" s="228" t="s">
        <v>162</v>
      </c>
      <c r="AY303" s="17" t="s">
        <v>156</v>
      </c>
      <c r="BE303" s="229">
        <f>IF(N303="základní",J303,0)</f>
        <v>0</v>
      </c>
      <c r="BF303" s="229">
        <f>IF(N303="snížená",J303,0)</f>
        <v>0</v>
      </c>
      <c r="BG303" s="229">
        <f>IF(N303="zákl. přenesená",J303,0)</f>
        <v>0</v>
      </c>
      <c r="BH303" s="229">
        <f>IF(N303="sníž. přenesená",J303,0)</f>
        <v>0</v>
      </c>
      <c r="BI303" s="229">
        <f>IF(N303="nulová",J303,0)</f>
        <v>0</v>
      </c>
      <c r="BJ303" s="17" t="s">
        <v>162</v>
      </c>
      <c r="BK303" s="229">
        <f>ROUND(I303*H303,2)</f>
        <v>0</v>
      </c>
      <c r="BL303" s="17" t="s">
        <v>86</v>
      </c>
      <c r="BM303" s="228" t="s">
        <v>438</v>
      </c>
    </row>
    <row r="304" s="13" customFormat="1">
      <c r="A304" s="13"/>
      <c r="B304" s="230"/>
      <c r="C304" s="231"/>
      <c r="D304" s="232" t="s">
        <v>164</v>
      </c>
      <c r="E304" s="233" t="s">
        <v>1</v>
      </c>
      <c r="F304" s="234" t="s">
        <v>439</v>
      </c>
      <c r="G304" s="231"/>
      <c r="H304" s="235">
        <v>1</v>
      </c>
      <c r="I304" s="236"/>
      <c r="J304" s="231"/>
      <c r="K304" s="231"/>
      <c r="L304" s="237"/>
      <c r="M304" s="238"/>
      <c r="N304" s="239"/>
      <c r="O304" s="239"/>
      <c r="P304" s="239"/>
      <c r="Q304" s="239"/>
      <c r="R304" s="239"/>
      <c r="S304" s="239"/>
      <c r="T304" s="240"/>
      <c r="U304" s="13"/>
      <c r="V304" s="13"/>
      <c r="W304" s="13"/>
      <c r="X304" s="13"/>
      <c r="Y304" s="13"/>
      <c r="Z304" s="13"/>
      <c r="AA304" s="13"/>
      <c r="AB304" s="13"/>
      <c r="AC304" s="13"/>
      <c r="AD304" s="13"/>
      <c r="AE304" s="13"/>
      <c r="AT304" s="241" t="s">
        <v>164</v>
      </c>
      <c r="AU304" s="241" t="s">
        <v>162</v>
      </c>
      <c r="AV304" s="13" t="s">
        <v>162</v>
      </c>
      <c r="AW304" s="13" t="s">
        <v>34</v>
      </c>
      <c r="AX304" s="13" t="s">
        <v>78</v>
      </c>
      <c r="AY304" s="241" t="s">
        <v>156</v>
      </c>
    </row>
    <row r="305" s="13" customFormat="1">
      <c r="A305" s="13"/>
      <c r="B305" s="230"/>
      <c r="C305" s="231"/>
      <c r="D305" s="232" t="s">
        <v>164</v>
      </c>
      <c r="E305" s="233" t="s">
        <v>1</v>
      </c>
      <c r="F305" s="234" t="s">
        <v>440</v>
      </c>
      <c r="G305" s="231"/>
      <c r="H305" s="235">
        <v>1</v>
      </c>
      <c r="I305" s="236"/>
      <c r="J305" s="231"/>
      <c r="K305" s="231"/>
      <c r="L305" s="237"/>
      <c r="M305" s="238"/>
      <c r="N305" s="239"/>
      <c r="O305" s="239"/>
      <c r="P305" s="239"/>
      <c r="Q305" s="239"/>
      <c r="R305" s="239"/>
      <c r="S305" s="239"/>
      <c r="T305" s="240"/>
      <c r="U305" s="13"/>
      <c r="V305" s="13"/>
      <c r="W305" s="13"/>
      <c r="X305" s="13"/>
      <c r="Y305" s="13"/>
      <c r="Z305" s="13"/>
      <c r="AA305" s="13"/>
      <c r="AB305" s="13"/>
      <c r="AC305" s="13"/>
      <c r="AD305" s="13"/>
      <c r="AE305" s="13"/>
      <c r="AT305" s="241" t="s">
        <v>164</v>
      </c>
      <c r="AU305" s="241" t="s">
        <v>162</v>
      </c>
      <c r="AV305" s="13" t="s">
        <v>162</v>
      </c>
      <c r="AW305" s="13" t="s">
        <v>34</v>
      </c>
      <c r="AX305" s="13" t="s">
        <v>78</v>
      </c>
      <c r="AY305" s="241" t="s">
        <v>156</v>
      </c>
    </row>
    <row r="306" s="14" customFormat="1">
      <c r="A306" s="14"/>
      <c r="B306" s="242"/>
      <c r="C306" s="243"/>
      <c r="D306" s="232" t="s">
        <v>164</v>
      </c>
      <c r="E306" s="244" t="s">
        <v>1</v>
      </c>
      <c r="F306" s="245" t="s">
        <v>167</v>
      </c>
      <c r="G306" s="243"/>
      <c r="H306" s="246">
        <v>2</v>
      </c>
      <c r="I306" s="247"/>
      <c r="J306" s="243"/>
      <c r="K306" s="243"/>
      <c r="L306" s="248"/>
      <c r="M306" s="249"/>
      <c r="N306" s="250"/>
      <c r="O306" s="250"/>
      <c r="P306" s="250"/>
      <c r="Q306" s="250"/>
      <c r="R306" s="250"/>
      <c r="S306" s="250"/>
      <c r="T306" s="251"/>
      <c r="U306" s="14"/>
      <c r="V306" s="14"/>
      <c r="W306" s="14"/>
      <c r="X306" s="14"/>
      <c r="Y306" s="14"/>
      <c r="Z306" s="14"/>
      <c r="AA306" s="14"/>
      <c r="AB306" s="14"/>
      <c r="AC306" s="14"/>
      <c r="AD306" s="14"/>
      <c r="AE306" s="14"/>
      <c r="AT306" s="252" t="s">
        <v>164</v>
      </c>
      <c r="AU306" s="252" t="s">
        <v>162</v>
      </c>
      <c r="AV306" s="14" t="s">
        <v>161</v>
      </c>
      <c r="AW306" s="14" t="s">
        <v>34</v>
      </c>
      <c r="AX306" s="14" t="s">
        <v>86</v>
      </c>
      <c r="AY306" s="252" t="s">
        <v>156</v>
      </c>
    </row>
    <row r="307" s="2" customFormat="1" ht="24.15" customHeight="1">
      <c r="A307" s="38"/>
      <c r="B307" s="39"/>
      <c r="C307" s="216" t="s">
        <v>441</v>
      </c>
      <c r="D307" s="216" t="s">
        <v>158</v>
      </c>
      <c r="E307" s="217" t="s">
        <v>442</v>
      </c>
      <c r="F307" s="218" t="s">
        <v>443</v>
      </c>
      <c r="G307" s="219" t="s">
        <v>280</v>
      </c>
      <c r="H307" s="220">
        <v>0.17100000000000001</v>
      </c>
      <c r="I307" s="221"/>
      <c r="J307" s="222">
        <f>ROUND(I307*H307,2)</f>
        <v>0</v>
      </c>
      <c r="K307" s="223"/>
      <c r="L307" s="44"/>
      <c r="M307" s="224" t="s">
        <v>1</v>
      </c>
      <c r="N307" s="225" t="s">
        <v>44</v>
      </c>
      <c r="O307" s="91"/>
      <c r="P307" s="226">
        <f>O307*H307</f>
        <v>0</v>
      </c>
      <c r="Q307" s="226">
        <v>0</v>
      </c>
      <c r="R307" s="226">
        <f>Q307*H307</f>
        <v>0</v>
      </c>
      <c r="S307" s="226">
        <v>0</v>
      </c>
      <c r="T307" s="227">
        <f>S307*H307</f>
        <v>0</v>
      </c>
      <c r="U307" s="38"/>
      <c r="V307" s="38"/>
      <c r="W307" s="38"/>
      <c r="X307" s="38"/>
      <c r="Y307" s="38"/>
      <c r="Z307" s="38"/>
      <c r="AA307" s="38"/>
      <c r="AB307" s="38"/>
      <c r="AC307" s="38"/>
      <c r="AD307" s="38"/>
      <c r="AE307" s="38"/>
      <c r="AR307" s="228" t="s">
        <v>246</v>
      </c>
      <c r="AT307" s="228" t="s">
        <v>158</v>
      </c>
      <c r="AU307" s="228" t="s">
        <v>162</v>
      </c>
      <c r="AY307" s="17" t="s">
        <v>156</v>
      </c>
      <c r="BE307" s="229">
        <f>IF(N307="základní",J307,0)</f>
        <v>0</v>
      </c>
      <c r="BF307" s="229">
        <f>IF(N307="snížená",J307,0)</f>
        <v>0</v>
      </c>
      <c r="BG307" s="229">
        <f>IF(N307="zákl. přenesená",J307,0)</f>
        <v>0</v>
      </c>
      <c r="BH307" s="229">
        <f>IF(N307="sníž. přenesená",J307,0)</f>
        <v>0</v>
      </c>
      <c r="BI307" s="229">
        <f>IF(N307="nulová",J307,0)</f>
        <v>0</v>
      </c>
      <c r="BJ307" s="17" t="s">
        <v>162</v>
      </c>
      <c r="BK307" s="229">
        <f>ROUND(I307*H307,2)</f>
        <v>0</v>
      </c>
      <c r="BL307" s="17" t="s">
        <v>246</v>
      </c>
      <c r="BM307" s="228" t="s">
        <v>444</v>
      </c>
    </row>
    <row r="308" s="12" customFormat="1" ht="22.8" customHeight="1">
      <c r="A308" s="12"/>
      <c r="B308" s="200"/>
      <c r="C308" s="201"/>
      <c r="D308" s="202" t="s">
        <v>77</v>
      </c>
      <c r="E308" s="214" t="s">
        <v>445</v>
      </c>
      <c r="F308" s="214" t="s">
        <v>446</v>
      </c>
      <c r="G308" s="201"/>
      <c r="H308" s="201"/>
      <c r="I308" s="204"/>
      <c r="J308" s="215">
        <f>BK308</f>
        <v>0</v>
      </c>
      <c r="K308" s="201"/>
      <c r="L308" s="206"/>
      <c r="M308" s="207"/>
      <c r="N308" s="208"/>
      <c r="O308" s="208"/>
      <c r="P308" s="209">
        <f>SUM(P309:P321)</f>
        <v>0</v>
      </c>
      <c r="Q308" s="208"/>
      <c r="R308" s="209">
        <f>SUM(R309:R321)</f>
        <v>0.0073140000000000002</v>
      </c>
      <c r="S308" s="208"/>
      <c r="T308" s="210">
        <f>SUM(T309:T321)</f>
        <v>0.0106</v>
      </c>
      <c r="U308" s="12"/>
      <c r="V308" s="12"/>
      <c r="W308" s="12"/>
      <c r="X308" s="12"/>
      <c r="Y308" s="12"/>
      <c r="Z308" s="12"/>
      <c r="AA308" s="12"/>
      <c r="AB308" s="12"/>
      <c r="AC308" s="12"/>
      <c r="AD308" s="12"/>
      <c r="AE308" s="12"/>
      <c r="AR308" s="211" t="s">
        <v>162</v>
      </c>
      <c r="AT308" s="212" t="s">
        <v>77</v>
      </c>
      <c r="AU308" s="212" t="s">
        <v>86</v>
      </c>
      <c r="AY308" s="211" t="s">
        <v>156</v>
      </c>
      <c r="BK308" s="213">
        <f>SUM(BK309:BK321)</f>
        <v>0</v>
      </c>
    </row>
    <row r="309" s="2" customFormat="1" ht="16.5" customHeight="1">
      <c r="A309" s="38"/>
      <c r="B309" s="39"/>
      <c r="C309" s="216" t="s">
        <v>447</v>
      </c>
      <c r="D309" s="216" t="s">
        <v>158</v>
      </c>
      <c r="E309" s="217" t="s">
        <v>448</v>
      </c>
      <c r="F309" s="218" t="s">
        <v>449</v>
      </c>
      <c r="G309" s="219" t="s">
        <v>342</v>
      </c>
      <c r="H309" s="220">
        <v>3</v>
      </c>
      <c r="I309" s="221"/>
      <c r="J309" s="222">
        <f>ROUND(I309*H309,2)</f>
        <v>0</v>
      </c>
      <c r="K309" s="223"/>
      <c r="L309" s="44"/>
      <c r="M309" s="224" t="s">
        <v>1</v>
      </c>
      <c r="N309" s="225" t="s">
        <v>44</v>
      </c>
      <c r="O309" s="91"/>
      <c r="P309" s="226">
        <f>O309*H309</f>
        <v>0</v>
      </c>
      <c r="Q309" s="226">
        <v>0</v>
      </c>
      <c r="R309" s="226">
        <f>Q309*H309</f>
        <v>0</v>
      </c>
      <c r="S309" s="226">
        <v>0</v>
      </c>
      <c r="T309" s="227">
        <f>S309*H309</f>
        <v>0</v>
      </c>
      <c r="U309" s="38"/>
      <c r="V309" s="38"/>
      <c r="W309" s="38"/>
      <c r="X309" s="38"/>
      <c r="Y309" s="38"/>
      <c r="Z309" s="38"/>
      <c r="AA309" s="38"/>
      <c r="AB309" s="38"/>
      <c r="AC309" s="38"/>
      <c r="AD309" s="38"/>
      <c r="AE309" s="38"/>
      <c r="AR309" s="228" t="s">
        <v>246</v>
      </c>
      <c r="AT309" s="228" t="s">
        <v>158</v>
      </c>
      <c r="AU309" s="228" t="s">
        <v>162</v>
      </c>
      <c r="AY309" s="17" t="s">
        <v>156</v>
      </c>
      <c r="BE309" s="229">
        <f>IF(N309="základní",J309,0)</f>
        <v>0</v>
      </c>
      <c r="BF309" s="229">
        <f>IF(N309="snížená",J309,0)</f>
        <v>0</v>
      </c>
      <c r="BG309" s="229">
        <f>IF(N309="zákl. přenesená",J309,0)</f>
        <v>0</v>
      </c>
      <c r="BH309" s="229">
        <f>IF(N309="sníž. přenesená",J309,0)</f>
        <v>0</v>
      </c>
      <c r="BI309" s="229">
        <f>IF(N309="nulová",J309,0)</f>
        <v>0</v>
      </c>
      <c r="BJ309" s="17" t="s">
        <v>162</v>
      </c>
      <c r="BK309" s="229">
        <f>ROUND(I309*H309,2)</f>
        <v>0</v>
      </c>
      <c r="BL309" s="17" t="s">
        <v>246</v>
      </c>
      <c r="BM309" s="228" t="s">
        <v>450</v>
      </c>
    </row>
    <row r="310" s="13" customFormat="1">
      <c r="A310" s="13"/>
      <c r="B310" s="230"/>
      <c r="C310" s="231"/>
      <c r="D310" s="232" t="s">
        <v>164</v>
      </c>
      <c r="E310" s="233" t="s">
        <v>1</v>
      </c>
      <c r="F310" s="234" t="s">
        <v>92</v>
      </c>
      <c r="G310" s="231"/>
      <c r="H310" s="235">
        <v>3</v>
      </c>
      <c r="I310" s="236"/>
      <c r="J310" s="231"/>
      <c r="K310" s="231"/>
      <c r="L310" s="237"/>
      <c r="M310" s="238"/>
      <c r="N310" s="239"/>
      <c r="O310" s="239"/>
      <c r="P310" s="239"/>
      <c r="Q310" s="239"/>
      <c r="R310" s="239"/>
      <c r="S310" s="239"/>
      <c r="T310" s="240"/>
      <c r="U310" s="13"/>
      <c r="V310" s="13"/>
      <c r="W310" s="13"/>
      <c r="X310" s="13"/>
      <c r="Y310" s="13"/>
      <c r="Z310" s="13"/>
      <c r="AA310" s="13"/>
      <c r="AB310" s="13"/>
      <c r="AC310" s="13"/>
      <c r="AD310" s="13"/>
      <c r="AE310" s="13"/>
      <c r="AT310" s="241" t="s">
        <v>164</v>
      </c>
      <c r="AU310" s="241" t="s">
        <v>162</v>
      </c>
      <c r="AV310" s="13" t="s">
        <v>162</v>
      </c>
      <c r="AW310" s="13" t="s">
        <v>34</v>
      </c>
      <c r="AX310" s="13" t="s">
        <v>86</v>
      </c>
      <c r="AY310" s="241" t="s">
        <v>156</v>
      </c>
    </row>
    <row r="311" s="2" customFormat="1" ht="21.75" customHeight="1">
      <c r="A311" s="38"/>
      <c r="B311" s="39"/>
      <c r="C311" s="216" t="s">
        <v>451</v>
      </c>
      <c r="D311" s="216" t="s">
        <v>158</v>
      </c>
      <c r="E311" s="217" t="s">
        <v>452</v>
      </c>
      <c r="F311" s="218" t="s">
        <v>453</v>
      </c>
      <c r="G311" s="219" t="s">
        <v>224</v>
      </c>
      <c r="H311" s="220">
        <v>10.6</v>
      </c>
      <c r="I311" s="221"/>
      <c r="J311" s="222">
        <f>ROUND(I311*H311,2)</f>
        <v>0</v>
      </c>
      <c r="K311" s="223"/>
      <c r="L311" s="44"/>
      <c r="M311" s="224" t="s">
        <v>1</v>
      </c>
      <c r="N311" s="225" t="s">
        <v>44</v>
      </c>
      <c r="O311" s="91"/>
      <c r="P311" s="226">
        <f>O311*H311</f>
        <v>0</v>
      </c>
      <c r="Q311" s="226">
        <v>2.0000000000000002E-05</v>
      </c>
      <c r="R311" s="226">
        <f>Q311*H311</f>
        <v>0.000212</v>
      </c>
      <c r="S311" s="226">
        <v>0.001</v>
      </c>
      <c r="T311" s="227">
        <f>S311*H311</f>
        <v>0.0106</v>
      </c>
      <c r="U311" s="38"/>
      <c r="V311" s="38"/>
      <c r="W311" s="38"/>
      <c r="X311" s="38"/>
      <c r="Y311" s="38"/>
      <c r="Z311" s="38"/>
      <c r="AA311" s="38"/>
      <c r="AB311" s="38"/>
      <c r="AC311" s="38"/>
      <c r="AD311" s="38"/>
      <c r="AE311" s="38"/>
      <c r="AR311" s="228" t="s">
        <v>246</v>
      </c>
      <c r="AT311" s="228" t="s">
        <v>158</v>
      </c>
      <c r="AU311" s="228" t="s">
        <v>162</v>
      </c>
      <c r="AY311" s="17" t="s">
        <v>156</v>
      </c>
      <c r="BE311" s="229">
        <f>IF(N311="základní",J311,0)</f>
        <v>0</v>
      </c>
      <c r="BF311" s="229">
        <f>IF(N311="snížená",J311,0)</f>
        <v>0</v>
      </c>
      <c r="BG311" s="229">
        <f>IF(N311="zákl. přenesená",J311,0)</f>
        <v>0</v>
      </c>
      <c r="BH311" s="229">
        <f>IF(N311="sníž. přenesená",J311,0)</f>
        <v>0</v>
      </c>
      <c r="BI311" s="229">
        <f>IF(N311="nulová",J311,0)</f>
        <v>0</v>
      </c>
      <c r="BJ311" s="17" t="s">
        <v>162</v>
      </c>
      <c r="BK311" s="229">
        <f>ROUND(I311*H311,2)</f>
        <v>0</v>
      </c>
      <c r="BL311" s="17" t="s">
        <v>246</v>
      </c>
      <c r="BM311" s="228" t="s">
        <v>454</v>
      </c>
    </row>
    <row r="312" s="15" customFormat="1">
      <c r="A312" s="15"/>
      <c r="B312" s="253"/>
      <c r="C312" s="254"/>
      <c r="D312" s="232" t="s">
        <v>164</v>
      </c>
      <c r="E312" s="255" t="s">
        <v>1</v>
      </c>
      <c r="F312" s="256" t="s">
        <v>455</v>
      </c>
      <c r="G312" s="254"/>
      <c r="H312" s="255" t="s">
        <v>1</v>
      </c>
      <c r="I312" s="257"/>
      <c r="J312" s="254"/>
      <c r="K312" s="254"/>
      <c r="L312" s="258"/>
      <c r="M312" s="259"/>
      <c r="N312" s="260"/>
      <c r="O312" s="260"/>
      <c r="P312" s="260"/>
      <c r="Q312" s="260"/>
      <c r="R312" s="260"/>
      <c r="S312" s="260"/>
      <c r="T312" s="261"/>
      <c r="U312" s="15"/>
      <c r="V312" s="15"/>
      <c r="W312" s="15"/>
      <c r="X312" s="15"/>
      <c r="Y312" s="15"/>
      <c r="Z312" s="15"/>
      <c r="AA312" s="15"/>
      <c r="AB312" s="15"/>
      <c r="AC312" s="15"/>
      <c r="AD312" s="15"/>
      <c r="AE312" s="15"/>
      <c r="AT312" s="262" t="s">
        <v>164</v>
      </c>
      <c r="AU312" s="262" t="s">
        <v>162</v>
      </c>
      <c r="AV312" s="15" t="s">
        <v>86</v>
      </c>
      <c r="AW312" s="15" t="s">
        <v>34</v>
      </c>
      <c r="AX312" s="15" t="s">
        <v>78</v>
      </c>
      <c r="AY312" s="262" t="s">
        <v>156</v>
      </c>
    </row>
    <row r="313" s="13" customFormat="1">
      <c r="A313" s="13"/>
      <c r="B313" s="230"/>
      <c r="C313" s="231"/>
      <c r="D313" s="232" t="s">
        <v>164</v>
      </c>
      <c r="E313" s="233" t="s">
        <v>1</v>
      </c>
      <c r="F313" s="234" t="s">
        <v>456</v>
      </c>
      <c r="G313" s="231"/>
      <c r="H313" s="235">
        <v>2.2000000000000002</v>
      </c>
      <c r="I313" s="236"/>
      <c r="J313" s="231"/>
      <c r="K313" s="231"/>
      <c r="L313" s="237"/>
      <c r="M313" s="238"/>
      <c r="N313" s="239"/>
      <c r="O313" s="239"/>
      <c r="P313" s="239"/>
      <c r="Q313" s="239"/>
      <c r="R313" s="239"/>
      <c r="S313" s="239"/>
      <c r="T313" s="240"/>
      <c r="U313" s="13"/>
      <c r="V313" s="13"/>
      <c r="W313" s="13"/>
      <c r="X313" s="13"/>
      <c r="Y313" s="13"/>
      <c r="Z313" s="13"/>
      <c r="AA313" s="13"/>
      <c r="AB313" s="13"/>
      <c r="AC313" s="13"/>
      <c r="AD313" s="13"/>
      <c r="AE313" s="13"/>
      <c r="AT313" s="241" t="s">
        <v>164</v>
      </c>
      <c r="AU313" s="241" t="s">
        <v>162</v>
      </c>
      <c r="AV313" s="13" t="s">
        <v>162</v>
      </c>
      <c r="AW313" s="13" t="s">
        <v>34</v>
      </c>
      <c r="AX313" s="13" t="s">
        <v>78</v>
      </c>
      <c r="AY313" s="241" t="s">
        <v>156</v>
      </c>
    </row>
    <row r="314" s="13" customFormat="1">
      <c r="A314" s="13"/>
      <c r="B314" s="230"/>
      <c r="C314" s="231"/>
      <c r="D314" s="232" t="s">
        <v>164</v>
      </c>
      <c r="E314" s="233" t="s">
        <v>1</v>
      </c>
      <c r="F314" s="234" t="s">
        <v>456</v>
      </c>
      <c r="G314" s="231"/>
      <c r="H314" s="235">
        <v>2.2000000000000002</v>
      </c>
      <c r="I314" s="236"/>
      <c r="J314" s="231"/>
      <c r="K314" s="231"/>
      <c r="L314" s="237"/>
      <c r="M314" s="238"/>
      <c r="N314" s="239"/>
      <c r="O314" s="239"/>
      <c r="P314" s="239"/>
      <c r="Q314" s="239"/>
      <c r="R314" s="239"/>
      <c r="S314" s="239"/>
      <c r="T314" s="240"/>
      <c r="U314" s="13"/>
      <c r="V314" s="13"/>
      <c r="W314" s="13"/>
      <c r="X314" s="13"/>
      <c r="Y314" s="13"/>
      <c r="Z314" s="13"/>
      <c r="AA314" s="13"/>
      <c r="AB314" s="13"/>
      <c r="AC314" s="13"/>
      <c r="AD314" s="13"/>
      <c r="AE314" s="13"/>
      <c r="AT314" s="241" t="s">
        <v>164</v>
      </c>
      <c r="AU314" s="241" t="s">
        <v>162</v>
      </c>
      <c r="AV314" s="13" t="s">
        <v>162</v>
      </c>
      <c r="AW314" s="13" t="s">
        <v>34</v>
      </c>
      <c r="AX314" s="13" t="s">
        <v>78</v>
      </c>
      <c r="AY314" s="241" t="s">
        <v>156</v>
      </c>
    </row>
    <row r="315" s="13" customFormat="1">
      <c r="A315" s="13"/>
      <c r="B315" s="230"/>
      <c r="C315" s="231"/>
      <c r="D315" s="232" t="s">
        <v>164</v>
      </c>
      <c r="E315" s="233" t="s">
        <v>1</v>
      </c>
      <c r="F315" s="234" t="s">
        <v>456</v>
      </c>
      <c r="G315" s="231"/>
      <c r="H315" s="235">
        <v>2.2000000000000002</v>
      </c>
      <c r="I315" s="236"/>
      <c r="J315" s="231"/>
      <c r="K315" s="231"/>
      <c r="L315" s="237"/>
      <c r="M315" s="238"/>
      <c r="N315" s="239"/>
      <c r="O315" s="239"/>
      <c r="P315" s="239"/>
      <c r="Q315" s="239"/>
      <c r="R315" s="239"/>
      <c r="S315" s="239"/>
      <c r="T315" s="240"/>
      <c r="U315" s="13"/>
      <c r="V315" s="13"/>
      <c r="W315" s="13"/>
      <c r="X315" s="13"/>
      <c r="Y315" s="13"/>
      <c r="Z315" s="13"/>
      <c r="AA315" s="13"/>
      <c r="AB315" s="13"/>
      <c r="AC315" s="13"/>
      <c r="AD315" s="13"/>
      <c r="AE315" s="13"/>
      <c r="AT315" s="241" t="s">
        <v>164</v>
      </c>
      <c r="AU315" s="241" t="s">
        <v>162</v>
      </c>
      <c r="AV315" s="13" t="s">
        <v>162</v>
      </c>
      <c r="AW315" s="13" t="s">
        <v>34</v>
      </c>
      <c r="AX315" s="13" t="s">
        <v>78</v>
      </c>
      <c r="AY315" s="241" t="s">
        <v>156</v>
      </c>
    </row>
    <row r="316" s="13" customFormat="1">
      <c r="A316" s="13"/>
      <c r="B316" s="230"/>
      <c r="C316" s="231"/>
      <c r="D316" s="232" t="s">
        <v>164</v>
      </c>
      <c r="E316" s="233" t="s">
        <v>1</v>
      </c>
      <c r="F316" s="234" t="s">
        <v>457</v>
      </c>
      <c r="G316" s="231"/>
      <c r="H316" s="235">
        <v>2.7999999999999998</v>
      </c>
      <c r="I316" s="236"/>
      <c r="J316" s="231"/>
      <c r="K316" s="231"/>
      <c r="L316" s="237"/>
      <c r="M316" s="238"/>
      <c r="N316" s="239"/>
      <c r="O316" s="239"/>
      <c r="P316" s="239"/>
      <c r="Q316" s="239"/>
      <c r="R316" s="239"/>
      <c r="S316" s="239"/>
      <c r="T316" s="240"/>
      <c r="U316" s="13"/>
      <c r="V316" s="13"/>
      <c r="W316" s="13"/>
      <c r="X316" s="13"/>
      <c r="Y316" s="13"/>
      <c r="Z316" s="13"/>
      <c r="AA316" s="13"/>
      <c r="AB316" s="13"/>
      <c r="AC316" s="13"/>
      <c r="AD316" s="13"/>
      <c r="AE316" s="13"/>
      <c r="AT316" s="241" t="s">
        <v>164</v>
      </c>
      <c r="AU316" s="241" t="s">
        <v>162</v>
      </c>
      <c r="AV316" s="13" t="s">
        <v>162</v>
      </c>
      <c r="AW316" s="13" t="s">
        <v>34</v>
      </c>
      <c r="AX316" s="13" t="s">
        <v>78</v>
      </c>
      <c r="AY316" s="241" t="s">
        <v>156</v>
      </c>
    </row>
    <row r="317" s="13" customFormat="1">
      <c r="A317" s="13"/>
      <c r="B317" s="230"/>
      <c r="C317" s="231"/>
      <c r="D317" s="232" t="s">
        <v>164</v>
      </c>
      <c r="E317" s="233" t="s">
        <v>1</v>
      </c>
      <c r="F317" s="234" t="s">
        <v>458</v>
      </c>
      <c r="G317" s="231"/>
      <c r="H317" s="235">
        <v>1.2</v>
      </c>
      <c r="I317" s="236"/>
      <c r="J317" s="231"/>
      <c r="K317" s="231"/>
      <c r="L317" s="237"/>
      <c r="M317" s="238"/>
      <c r="N317" s="239"/>
      <c r="O317" s="239"/>
      <c r="P317" s="239"/>
      <c r="Q317" s="239"/>
      <c r="R317" s="239"/>
      <c r="S317" s="239"/>
      <c r="T317" s="240"/>
      <c r="U317" s="13"/>
      <c r="V317" s="13"/>
      <c r="W317" s="13"/>
      <c r="X317" s="13"/>
      <c r="Y317" s="13"/>
      <c r="Z317" s="13"/>
      <c r="AA317" s="13"/>
      <c r="AB317" s="13"/>
      <c r="AC317" s="13"/>
      <c r="AD317" s="13"/>
      <c r="AE317" s="13"/>
      <c r="AT317" s="241" t="s">
        <v>164</v>
      </c>
      <c r="AU317" s="241" t="s">
        <v>162</v>
      </c>
      <c r="AV317" s="13" t="s">
        <v>162</v>
      </c>
      <c r="AW317" s="13" t="s">
        <v>34</v>
      </c>
      <c r="AX317" s="13" t="s">
        <v>78</v>
      </c>
      <c r="AY317" s="241" t="s">
        <v>156</v>
      </c>
    </row>
    <row r="318" s="14" customFormat="1">
      <c r="A318" s="14"/>
      <c r="B318" s="242"/>
      <c r="C318" s="243"/>
      <c r="D318" s="232" t="s">
        <v>164</v>
      </c>
      <c r="E318" s="244" t="s">
        <v>1</v>
      </c>
      <c r="F318" s="245" t="s">
        <v>167</v>
      </c>
      <c r="G318" s="243"/>
      <c r="H318" s="246">
        <v>10.6</v>
      </c>
      <c r="I318" s="247"/>
      <c r="J318" s="243"/>
      <c r="K318" s="243"/>
      <c r="L318" s="248"/>
      <c r="M318" s="249"/>
      <c r="N318" s="250"/>
      <c r="O318" s="250"/>
      <c r="P318" s="250"/>
      <c r="Q318" s="250"/>
      <c r="R318" s="250"/>
      <c r="S318" s="250"/>
      <c r="T318" s="251"/>
      <c r="U318" s="14"/>
      <c r="V318" s="14"/>
      <c r="W318" s="14"/>
      <c r="X318" s="14"/>
      <c r="Y318" s="14"/>
      <c r="Z318" s="14"/>
      <c r="AA318" s="14"/>
      <c r="AB318" s="14"/>
      <c r="AC318" s="14"/>
      <c r="AD318" s="14"/>
      <c r="AE318" s="14"/>
      <c r="AT318" s="252" t="s">
        <v>164</v>
      </c>
      <c r="AU318" s="252" t="s">
        <v>162</v>
      </c>
      <c r="AV318" s="14" t="s">
        <v>161</v>
      </c>
      <c r="AW318" s="14" t="s">
        <v>34</v>
      </c>
      <c r="AX318" s="14" t="s">
        <v>86</v>
      </c>
      <c r="AY318" s="252" t="s">
        <v>156</v>
      </c>
    </row>
    <row r="319" s="2" customFormat="1" ht="24.15" customHeight="1">
      <c r="A319" s="38"/>
      <c r="B319" s="39"/>
      <c r="C319" s="216" t="s">
        <v>459</v>
      </c>
      <c r="D319" s="216" t="s">
        <v>158</v>
      </c>
      <c r="E319" s="217" t="s">
        <v>460</v>
      </c>
      <c r="F319" s="218" t="s">
        <v>461</v>
      </c>
      <c r="G319" s="219" t="s">
        <v>224</v>
      </c>
      <c r="H319" s="220">
        <v>10.6</v>
      </c>
      <c r="I319" s="221"/>
      <c r="J319" s="222">
        <f>ROUND(I319*H319,2)</f>
        <v>0</v>
      </c>
      <c r="K319" s="223"/>
      <c r="L319" s="44"/>
      <c r="M319" s="224" t="s">
        <v>1</v>
      </c>
      <c r="N319" s="225" t="s">
        <v>44</v>
      </c>
      <c r="O319" s="91"/>
      <c r="P319" s="226">
        <f>O319*H319</f>
        <v>0</v>
      </c>
      <c r="Q319" s="226">
        <v>0.00067000000000000002</v>
      </c>
      <c r="R319" s="226">
        <f>Q319*H319</f>
        <v>0.0071019999999999998</v>
      </c>
      <c r="S319" s="226">
        <v>0</v>
      </c>
      <c r="T319" s="227">
        <f>S319*H319</f>
        <v>0</v>
      </c>
      <c r="U319" s="38"/>
      <c r="V319" s="38"/>
      <c r="W319" s="38"/>
      <c r="X319" s="38"/>
      <c r="Y319" s="38"/>
      <c r="Z319" s="38"/>
      <c r="AA319" s="38"/>
      <c r="AB319" s="38"/>
      <c r="AC319" s="38"/>
      <c r="AD319" s="38"/>
      <c r="AE319" s="38"/>
      <c r="AR319" s="228" t="s">
        <v>246</v>
      </c>
      <c r="AT319" s="228" t="s">
        <v>158</v>
      </c>
      <c r="AU319" s="228" t="s">
        <v>162</v>
      </c>
      <c r="AY319" s="17" t="s">
        <v>156</v>
      </c>
      <c r="BE319" s="229">
        <f>IF(N319="základní",J319,0)</f>
        <v>0</v>
      </c>
      <c r="BF319" s="229">
        <f>IF(N319="snížená",J319,0)</f>
        <v>0</v>
      </c>
      <c r="BG319" s="229">
        <f>IF(N319="zákl. přenesená",J319,0)</f>
        <v>0</v>
      </c>
      <c r="BH319" s="229">
        <f>IF(N319="sníž. přenesená",J319,0)</f>
        <v>0</v>
      </c>
      <c r="BI319" s="229">
        <f>IF(N319="nulová",J319,0)</f>
        <v>0</v>
      </c>
      <c r="BJ319" s="17" t="s">
        <v>162</v>
      </c>
      <c r="BK319" s="229">
        <f>ROUND(I319*H319,2)</f>
        <v>0</v>
      </c>
      <c r="BL319" s="17" t="s">
        <v>246</v>
      </c>
      <c r="BM319" s="228" t="s">
        <v>462</v>
      </c>
    </row>
    <row r="320" s="13" customFormat="1">
      <c r="A320" s="13"/>
      <c r="B320" s="230"/>
      <c r="C320" s="231"/>
      <c r="D320" s="232" t="s">
        <v>164</v>
      </c>
      <c r="E320" s="233" t="s">
        <v>1</v>
      </c>
      <c r="F320" s="234" t="s">
        <v>463</v>
      </c>
      <c r="G320" s="231"/>
      <c r="H320" s="235">
        <v>10.6</v>
      </c>
      <c r="I320" s="236"/>
      <c r="J320" s="231"/>
      <c r="K320" s="231"/>
      <c r="L320" s="237"/>
      <c r="M320" s="238"/>
      <c r="N320" s="239"/>
      <c r="O320" s="239"/>
      <c r="P320" s="239"/>
      <c r="Q320" s="239"/>
      <c r="R320" s="239"/>
      <c r="S320" s="239"/>
      <c r="T320" s="240"/>
      <c r="U320" s="13"/>
      <c r="V320" s="13"/>
      <c r="W320" s="13"/>
      <c r="X320" s="13"/>
      <c r="Y320" s="13"/>
      <c r="Z320" s="13"/>
      <c r="AA320" s="13"/>
      <c r="AB320" s="13"/>
      <c r="AC320" s="13"/>
      <c r="AD320" s="13"/>
      <c r="AE320" s="13"/>
      <c r="AT320" s="241" t="s">
        <v>164</v>
      </c>
      <c r="AU320" s="241" t="s">
        <v>162</v>
      </c>
      <c r="AV320" s="13" t="s">
        <v>162</v>
      </c>
      <c r="AW320" s="13" t="s">
        <v>34</v>
      </c>
      <c r="AX320" s="13" t="s">
        <v>86</v>
      </c>
      <c r="AY320" s="241" t="s">
        <v>156</v>
      </c>
    </row>
    <row r="321" s="2" customFormat="1" ht="24.15" customHeight="1">
      <c r="A321" s="38"/>
      <c r="B321" s="39"/>
      <c r="C321" s="216" t="s">
        <v>464</v>
      </c>
      <c r="D321" s="216" t="s">
        <v>158</v>
      </c>
      <c r="E321" s="217" t="s">
        <v>465</v>
      </c>
      <c r="F321" s="218" t="s">
        <v>466</v>
      </c>
      <c r="G321" s="219" t="s">
        <v>467</v>
      </c>
      <c r="H321" s="274"/>
      <c r="I321" s="221"/>
      <c r="J321" s="222">
        <f>ROUND(I321*H321,2)</f>
        <v>0</v>
      </c>
      <c r="K321" s="223"/>
      <c r="L321" s="44"/>
      <c r="M321" s="224" t="s">
        <v>1</v>
      </c>
      <c r="N321" s="225" t="s">
        <v>44</v>
      </c>
      <c r="O321" s="91"/>
      <c r="P321" s="226">
        <f>O321*H321</f>
        <v>0</v>
      </c>
      <c r="Q321" s="226">
        <v>0</v>
      </c>
      <c r="R321" s="226">
        <f>Q321*H321</f>
        <v>0</v>
      </c>
      <c r="S321" s="226">
        <v>0</v>
      </c>
      <c r="T321" s="227">
        <f>S321*H321</f>
        <v>0</v>
      </c>
      <c r="U321" s="38"/>
      <c r="V321" s="38"/>
      <c r="W321" s="38"/>
      <c r="X321" s="38"/>
      <c r="Y321" s="38"/>
      <c r="Z321" s="38"/>
      <c r="AA321" s="38"/>
      <c r="AB321" s="38"/>
      <c r="AC321" s="38"/>
      <c r="AD321" s="38"/>
      <c r="AE321" s="38"/>
      <c r="AR321" s="228" t="s">
        <v>246</v>
      </c>
      <c r="AT321" s="228" t="s">
        <v>158</v>
      </c>
      <c r="AU321" s="228" t="s">
        <v>162</v>
      </c>
      <c r="AY321" s="17" t="s">
        <v>156</v>
      </c>
      <c r="BE321" s="229">
        <f>IF(N321="základní",J321,0)</f>
        <v>0</v>
      </c>
      <c r="BF321" s="229">
        <f>IF(N321="snížená",J321,0)</f>
        <v>0</v>
      </c>
      <c r="BG321" s="229">
        <f>IF(N321="zákl. přenesená",J321,0)</f>
        <v>0</v>
      </c>
      <c r="BH321" s="229">
        <f>IF(N321="sníž. přenesená",J321,0)</f>
        <v>0</v>
      </c>
      <c r="BI321" s="229">
        <f>IF(N321="nulová",J321,0)</f>
        <v>0</v>
      </c>
      <c r="BJ321" s="17" t="s">
        <v>162</v>
      </c>
      <c r="BK321" s="229">
        <f>ROUND(I321*H321,2)</f>
        <v>0</v>
      </c>
      <c r="BL321" s="17" t="s">
        <v>246</v>
      </c>
      <c r="BM321" s="228" t="s">
        <v>468</v>
      </c>
    </row>
    <row r="322" s="12" customFormat="1" ht="22.8" customHeight="1">
      <c r="A322" s="12"/>
      <c r="B322" s="200"/>
      <c r="C322" s="201"/>
      <c r="D322" s="202" t="s">
        <v>77</v>
      </c>
      <c r="E322" s="214" t="s">
        <v>469</v>
      </c>
      <c r="F322" s="214" t="s">
        <v>470</v>
      </c>
      <c r="G322" s="201"/>
      <c r="H322" s="201"/>
      <c r="I322" s="204"/>
      <c r="J322" s="215">
        <f>BK322</f>
        <v>0</v>
      </c>
      <c r="K322" s="201"/>
      <c r="L322" s="206"/>
      <c r="M322" s="207"/>
      <c r="N322" s="208"/>
      <c r="O322" s="208"/>
      <c r="P322" s="209">
        <f>SUM(P323:P328)</f>
        <v>0</v>
      </c>
      <c r="Q322" s="208"/>
      <c r="R322" s="209">
        <f>SUM(R323:R328)</f>
        <v>0.00125</v>
      </c>
      <c r="S322" s="208"/>
      <c r="T322" s="210">
        <f>SUM(T323:T328)</f>
        <v>0</v>
      </c>
      <c r="U322" s="12"/>
      <c r="V322" s="12"/>
      <c r="W322" s="12"/>
      <c r="X322" s="12"/>
      <c r="Y322" s="12"/>
      <c r="Z322" s="12"/>
      <c r="AA322" s="12"/>
      <c r="AB322" s="12"/>
      <c r="AC322" s="12"/>
      <c r="AD322" s="12"/>
      <c r="AE322" s="12"/>
      <c r="AR322" s="211" t="s">
        <v>162</v>
      </c>
      <c r="AT322" s="212" t="s">
        <v>77</v>
      </c>
      <c r="AU322" s="212" t="s">
        <v>86</v>
      </c>
      <c r="AY322" s="211" t="s">
        <v>156</v>
      </c>
      <c r="BK322" s="213">
        <f>SUM(BK323:BK328)</f>
        <v>0</v>
      </c>
    </row>
    <row r="323" s="2" customFormat="1" ht="16.5" customHeight="1">
      <c r="A323" s="38"/>
      <c r="B323" s="39"/>
      <c r="C323" s="216" t="s">
        <v>471</v>
      </c>
      <c r="D323" s="216" t="s">
        <v>158</v>
      </c>
      <c r="E323" s="217" t="s">
        <v>472</v>
      </c>
      <c r="F323" s="218" t="s">
        <v>473</v>
      </c>
      <c r="G323" s="219" t="s">
        <v>377</v>
      </c>
      <c r="H323" s="220">
        <v>10</v>
      </c>
      <c r="I323" s="221"/>
      <c r="J323" s="222">
        <f>ROUND(I323*H323,2)</f>
        <v>0</v>
      </c>
      <c r="K323" s="223"/>
      <c r="L323" s="44"/>
      <c r="M323" s="224" t="s">
        <v>1</v>
      </c>
      <c r="N323" s="225" t="s">
        <v>44</v>
      </c>
      <c r="O323" s="91"/>
      <c r="P323" s="226">
        <f>O323*H323</f>
        <v>0</v>
      </c>
      <c r="Q323" s="226">
        <v>0</v>
      </c>
      <c r="R323" s="226">
        <f>Q323*H323</f>
        <v>0</v>
      </c>
      <c r="S323" s="226">
        <v>0</v>
      </c>
      <c r="T323" s="227">
        <f>S323*H323</f>
        <v>0</v>
      </c>
      <c r="U323" s="38"/>
      <c r="V323" s="38"/>
      <c r="W323" s="38"/>
      <c r="X323" s="38"/>
      <c r="Y323" s="38"/>
      <c r="Z323" s="38"/>
      <c r="AA323" s="38"/>
      <c r="AB323" s="38"/>
      <c r="AC323" s="38"/>
      <c r="AD323" s="38"/>
      <c r="AE323" s="38"/>
      <c r="AR323" s="228" t="s">
        <v>246</v>
      </c>
      <c r="AT323" s="228" t="s">
        <v>158</v>
      </c>
      <c r="AU323" s="228" t="s">
        <v>162</v>
      </c>
      <c r="AY323" s="17" t="s">
        <v>156</v>
      </c>
      <c r="BE323" s="229">
        <f>IF(N323="základní",J323,0)</f>
        <v>0</v>
      </c>
      <c r="BF323" s="229">
        <f>IF(N323="snížená",J323,0)</f>
        <v>0</v>
      </c>
      <c r="BG323" s="229">
        <f>IF(N323="zákl. přenesená",J323,0)</f>
        <v>0</v>
      </c>
      <c r="BH323" s="229">
        <f>IF(N323="sníž. přenesená",J323,0)</f>
        <v>0</v>
      </c>
      <c r="BI323" s="229">
        <f>IF(N323="nulová",J323,0)</f>
        <v>0</v>
      </c>
      <c r="BJ323" s="17" t="s">
        <v>162</v>
      </c>
      <c r="BK323" s="229">
        <f>ROUND(I323*H323,2)</f>
        <v>0</v>
      </c>
      <c r="BL323" s="17" t="s">
        <v>246</v>
      </c>
      <c r="BM323" s="228" t="s">
        <v>474</v>
      </c>
    </row>
    <row r="324" s="13" customFormat="1">
      <c r="A324" s="13"/>
      <c r="B324" s="230"/>
      <c r="C324" s="231"/>
      <c r="D324" s="232" t="s">
        <v>164</v>
      </c>
      <c r="E324" s="233" t="s">
        <v>1</v>
      </c>
      <c r="F324" s="234" t="s">
        <v>202</v>
      </c>
      <c r="G324" s="231"/>
      <c r="H324" s="235">
        <v>10</v>
      </c>
      <c r="I324" s="236"/>
      <c r="J324" s="231"/>
      <c r="K324" s="231"/>
      <c r="L324" s="237"/>
      <c r="M324" s="238"/>
      <c r="N324" s="239"/>
      <c r="O324" s="239"/>
      <c r="P324" s="239"/>
      <c r="Q324" s="239"/>
      <c r="R324" s="239"/>
      <c r="S324" s="239"/>
      <c r="T324" s="240"/>
      <c r="U324" s="13"/>
      <c r="V324" s="13"/>
      <c r="W324" s="13"/>
      <c r="X324" s="13"/>
      <c r="Y324" s="13"/>
      <c r="Z324" s="13"/>
      <c r="AA324" s="13"/>
      <c r="AB324" s="13"/>
      <c r="AC324" s="13"/>
      <c r="AD324" s="13"/>
      <c r="AE324" s="13"/>
      <c r="AT324" s="241" t="s">
        <v>164</v>
      </c>
      <c r="AU324" s="241" t="s">
        <v>162</v>
      </c>
      <c r="AV324" s="13" t="s">
        <v>162</v>
      </c>
      <c r="AW324" s="13" t="s">
        <v>34</v>
      </c>
      <c r="AX324" s="13" t="s">
        <v>86</v>
      </c>
      <c r="AY324" s="241" t="s">
        <v>156</v>
      </c>
    </row>
    <row r="325" s="2" customFormat="1" ht="24.15" customHeight="1">
      <c r="A325" s="38"/>
      <c r="B325" s="39"/>
      <c r="C325" s="216" t="s">
        <v>475</v>
      </c>
      <c r="D325" s="216" t="s">
        <v>158</v>
      </c>
      <c r="E325" s="217" t="s">
        <v>476</v>
      </c>
      <c r="F325" s="218" t="s">
        <v>477</v>
      </c>
      <c r="G325" s="219" t="s">
        <v>377</v>
      </c>
      <c r="H325" s="220">
        <v>5</v>
      </c>
      <c r="I325" s="221"/>
      <c r="J325" s="222">
        <f>ROUND(I325*H325,2)</f>
        <v>0</v>
      </c>
      <c r="K325" s="223"/>
      <c r="L325" s="44"/>
      <c r="M325" s="224" t="s">
        <v>1</v>
      </c>
      <c r="N325" s="225" t="s">
        <v>44</v>
      </c>
      <c r="O325" s="91"/>
      <c r="P325" s="226">
        <f>O325*H325</f>
        <v>0</v>
      </c>
      <c r="Q325" s="226">
        <v>0.00025000000000000001</v>
      </c>
      <c r="R325" s="226">
        <f>Q325*H325</f>
        <v>0.00125</v>
      </c>
      <c r="S325" s="226">
        <v>0</v>
      </c>
      <c r="T325" s="227">
        <f>S325*H325</f>
        <v>0</v>
      </c>
      <c r="U325" s="38"/>
      <c r="V325" s="38"/>
      <c r="W325" s="38"/>
      <c r="X325" s="38"/>
      <c r="Y325" s="38"/>
      <c r="Z325" s="38"/>
      <c r="AA325" s="38"/>
      <c r="AB325" s="38"/>
      <c r="AC325" s="38"/>
      <c r="AD325" s="38"/>
      <c r="AE325" s="38"/>
      <c r="AR325" s="228" t="s">
        <v>246</v>
      </c>
      <c r="AT325" s="228" t="s">
        <v>158</v>
      </c>
      <c r="AU325" s="228" t="s">
        <v>162</v>
      </c>
      <c r="AY325" s="17" t="s">
        <v>156</v>
      </c>
      <c r="BE325" s="229">
        <f>IF(N325="základní",J325,0)</f>
        <v>0</v>
      </c>
      <c r="BF325" s="229">
        <f>IF(N325="snížená",J325,0)</f>
        <v>0</v>
      </c>
      <c r="BG325" s="229">
        <f>IF(N325="zákl. přenesená",J325,0)</f>
        <v>0</v>
      </c>
      <c r="BH325" s="229">
        <f>IF(N325="sníž. přenesená",J325,0)</f>
        <v>0</v>
      </c>
      <c r="BI325" s="229">
        <f>IF(N325="nulová",J325,0)</f>
        <v>0</v>
      </c>
      <c r="BJ325" s="17" t="s">
        <v>162</v>
      </c>
      <c r="BK325" s="229">
        <f>ROUND(I325*H325,2)</f>
        <v>0</v>
      </c>
      <c r="BL325" s="17" t="s">
        <v>246</v>
      </c>
      <c r="BM325" s="228" t="s">
        <v>478</v>
      </c>
    </row>
    <row r="326" s="13" customFormat="1">
      <c r="A326" s="13"/>
      <c r="B326" s="230"/>
      <c r="C326" s="231"/>
      <c r="D326" s="232" t="s">
        <v>164</v>
      </c>
      <c r="E326" s="233" t="s">
        <v>1</v>
      </c>
      <c r="F326" s="234" t="s">
        <v>182</v>
      </c>
      <c r="G326" s="231"/>
      <c r="H326" s="235">
        <v>5</v>
      </c>
      <c r="I326" s="236"/>
      <c r="J326" s="231"/>
      <c r="K326" s="231"/>
      <c r="L326" s="237"/>
      <c r="M326" s="238"/>
      <c r="N326" s="239"/>
      <c r="O326" s="239"/>
      <c r="P326" s="239"/>
      <c r="Q326" s="239"/>
      <c r="R326" s="239"/>
      <c r="S326" s="239"/>
      <c r="T326" s="240"/>
      <c r="U326" s="13"/>
      <c r="V326" s="13"/>
      <c r="W326" s="13"/>
      <c r="X326" s="13"/>
      <c r="Y326" s="13"/>
      <c r="Z326" s="13"/>
      <c r="AA326" s="13"/>
      <c r="AB326" s="13"/>
      <c r="AC326" s="13"/>
      <c r="AD326" s="13"/>
      <c r="AE326" s="13"/>
      <c r="AT326" s="241" t="s">
        <v>164</v>
      </c>
      <c r="AU326" s="241" t="s">
        <v>162</v>
      </c>
      <c r="AV326" s="13" t="s">
        <v>162</v>
      </c>
      <c r="AW326" s="13" t="s">
        <v>34</v>
      </c>
      <c r="AX326" s="13" t="s">
        <v>78</v>
      </c>
      <c r="AY326" s="241" t="s">
        <v>156</v>
      </c>
    </row>
    <row r="327" s="14" customFormat="1">
      <c r="A327" s="14"/>
      <c r="B327" s="242"/>
      <c r="C327" s="243"/>
      <c r="D327" s="232" t="s">
        <v>164</v>
      </c>
      <c r="E327" s="244" t="s">
        <v>1</v>
      </c>
      <c r="F327" s="245" t="s">
        <v>167</v>
      </c>
      <c r="G327" s="243"/>
      <c r="H327" s="246">
        <v>5</v>
      </c>
      <c r="I327" s="247"/>
      <c r="J327" s="243"/>
      <c r="K327" s="243"/>
      <c r="L327" s="248"/>
      <c r="M327" s="249"/>
      <c r="N327" s="250"/>
      <c r="O327" s="250"/>
      <c r="P327" s="250"/>
      <c r="Q327" s="250"/>
      <c r="R327" s="250"/>
      <c r="S327" s="250"/>
      <c r="T327" s="251"/>
      <c r="U327" s="14"/>
      <c r="V327" s="14"/>
      <c r="W327" s="14"/>
      <c r="X327" s="14"/>
      <c r="Y327" s="14"/>
      <c r="Z327" s="14"/>
      <c r="AA327" s="14"/>
      <c r="AB327" s="14"/>
      <c r="AC327" s="14"/>
      <c r="AD327" s="14"/>
      <c r="AE327" s="14"/>
      <c r="AT327" s="252" t="s">
        <v>164</v>
      </c>
      <c r="AU327" s="252" t="s">
        <v>162</v>
      </c>
      <c r="AV327" s="14" t="s">
        <v>161</v>
      </c>
      <c r="AW327" s="14" t="s">
        <v>34</v>
      </c>
      <c r="AX327" s="14" t="s">
        <v>86</v>
      </c>
      <c r="AY327" s="252" t="s">
        <v>156</v>
      </c>
    </row>
    <row r="328" s="2" customFormat="1" ht="24.15" customHeight="1">
      <c r="A328" s="38"/>
      <c r="B328" s="39"/>
      <c r="C328" s="216" t="s">
        <v>479</v>
      </c>
      <c r="D328" s="216" t="s">
        <v>158</v>
      </c>
      <c r="E328" s="217" t="s">
        <v>480</v>
      </c>
      <c r="F328" s="218" t="s">
        <v>481</v>
      </c>
      <c r="G328" s="219" t="s">
        <v>467</v>
      </c>
      <c r="H328" s="274"/>
      <c r="I328" s="221"/>
      <c r="J328" s="222">
        <f>ROUND(I328*H328,2)</f>
        <v>0</v>
      </c>
      <c r="K328" s="223"/>
      <c r="L328" s="44"/>
      <c r="M328" s="224" t="s">
        <v>1</v>
      </c>
      <c r="N328" s="225" t="s">
        <v>44</v>
      </c>
      <c r="O328" s="91"/>
      <c r="P328" s="226">
        <f>O328*H328</f>
        <v>0</v>
      </c>
      <c r="Q328" s="226">
        <v>0</v>
      </c>
      <c r="R328" s="226">
        <f>Q328*H328</f>
        <v>0</v>
      </c>
      <c r="S328" s="226">
        <v>0</v>
      </c>
      <c r="T328" s="227">
        <f>S328*H328</f>
        <v>0</v>
      </c>
      <c r="U328" s="38"/>
      <c r="V328" s="38"/>
      <c r="W328" s="38"/>
      <c r="X328" s="38"/>
      <c r="Y328" s="38"/>
      <c r="Z328" s="38"/>
      <c r="AA328" s="38"/>
      <c r="AB328" s="38"/>
      <c r="AC328" s="38"/>
      <c r="AD328" s="38"/>
      <c r="AE328" s="38"/>
      <c r="AR328" s="228" t="s">
        <v>246</v>
      </c>
      <c r="AT328" s="228" t="s">
        <v>158</v>
      </c>
      <c r="AU328" s="228" t="s">
        <v>162</v>
      </c>
      <c r="AY328" s="17" t="s">
        <v>156</v>
      </c>
      <c r="BE328" s="229">
        <f>IF(N328="základní",J328,0)</f>
        <v>0</v>
      </c>
      <c r="BF328" s="229">
        <f>IF(N328="snížená",J328,0)</f>
        <v>0</v>
      </c>
      <c r="BG328" s="229">
        <f>IF(N328="zákl. přenesená",J328,0)</f>
        <v>0</v>
      </c>
      <c r="BH328" s="229">
        <f>IF(N328="sníž. přenesená",J328,0)</f>
        <v>0</v>
      </c>
      <c r="BI328" s="229">
        <f>IF(N328="nulová",J328,0)</f>
        <v>0</v>
      </c>
      <c r="BJ328" s="17" t="s">
        <v>162</v>
      </c>
      <c r="BK328" s="229">
        <f>ROUND(I328*H328,2)</f>
        <v>0</v>
      </c>
      <c r="BL328" s="17" t="s">
        <v>246</v>
      </c>
      <c r="BM328" s="228" t="s">
        <v>482</v>
      </c>
    </row>
    <row r="329" s="12" customFormat="1" ht="22.8" customHeight="1">
      <c r="A329" s="12"/>
      <c r="B329" s="200"/>
      <c r="C329" s="201"/>
      <c r="D329" s="202" t="s">
        <v>77</v>
      </c>
      <c r="E329" s="214" t="s">
        <v>483</v>
      </c>
      <c r="F329" s="214" t="s">
        <v>484</v>
      </c>
      <c r="G329" s="201"/>
      <c r="H329" s="201"/>
      <c r="I329" s="204"/>
      <c r="J329" s="215">
        <f>BK329</f>
        <v>0</v>
      </c>
      <c r="K329" s="201"/>
      <c r="L329" s="206"/>
      <c r="M329" s="207"/>
      <c r="N329" s="208"/>
      <c r="O329" s="208"/>
      <c r="P329" s="209">
        <f>SUM(P330:P346)</f>
        <v>0</v>
      </c>
      <c r="Q329" s="208"/>
      <c r="R329" s="209">
        <f>SUM(R330:R346)</f>
        <v>0.17200000000000001</v>
      </c>
      <c r="S329" s="208"/>
      <c r="T329" s="210">
        <f>SUM(T330:T346)</f>
        <v>0.089184000000000013</v>
      </c>
      <c r="U329" s="12"/>
      <c r="V329" s="12"/>
      <c r="W329" s="12"/>
      <c r="X329" s="12"/>
      <c r="Y329" s="12"/>
      <c r="Z329" s="12"/>
      <c r="AA329" s="12"/>
      <c r="AB329" s="12"/>
      <c r="AC329" s="12"/>
      <c r="AD329" s="12"/>
      <c r="AE329" s="12"/>
      <c r="AR329" s="211" t="s">
        <v>162</v>
      </c>
      <c r="AT329" s="212" t="s">
        <v>77</v>
      </c>
      <c r="AU329" s="212" t="s">
        <v>86</v>
      </c>
      <c r="AY329" s="211" t="s">
        <v>156</v>
      </c>
      <c r="BK329" s="213">
        <f>SUM(BK330:BK346)</f>
        <v>0</v>
      </c>
    </row>
    <row r="330" s="2" customFormat="1" ht="16.5" customHeight="1">
      <c r="A330" s="38"/>
      <c r="B330" s="39"/>
      <c r="C330" s="216" t="s">
        <v>485</v>
      </c>
      <c r="D330" s="216" t="s">
        <v>158</v>
      </c>
      <c r="E330" s="217" t="s">
        <v>486</v>
      </c>
      <c r="F330" s="218" t="s">
        <v>487</v>
      </c>
      <c r="G330" s="219" t="s">
        <v>90</v>
      </c>
      <c r="H330" s="220">
        <v>3.1800000000000002</v>
      </c>
      <c r="I330" s="221"/>
      <c r="J330" s="222">
        <f>ROUND(I330*H330,2)</f>
        <v>0</v>
      </c>
      <c r="K330" s="223"/>
      <c r="L330" s="44"/>
      <c r="M330" s="224" t="s">
        <v>1</v>
      </c>
      <c r="N330" s="225" t="s">
        <v>44</v>
      </c>
      <c r="O330" s="91"/>
      <c r="P330" s="226">
        <f>O330*H330</f>
        <v>0</v>
      </c>
      <c r="Q330" s="226">
        <v>0</v>
      </c>
      <c r="R330" s="226">
        <f>Q330*H330</f>
        <v>0</v>
      </c>
      <c r="S330" s="226">
        <v>0.023800000000000002</v>
      </c>
      <c r="T330" s="227">
        <f>S330*H330</f>
        <v>0.075684000000000015</v>
      </c>
      <c r="U330" s="38"/>
      <c r="V330" s="38"/>
      <c r="W330" s="38"/>
      <c r="X330" s="38"/>
      <c r="Y330" s="38"/>
      <c r="Z330" s="38"/>
      <c r="AA330" s="38"/>
      <c r="AB330" s="38"/>
      <c r="AC330" s="38"/>
      <c r="AD330" s="38"/>
      <c r="AE330" s="38"/>
      <c r="AR330" s="228" t="s">
        <v>246</v>
      </c>
      <c r="AT330" s="228" t="s">
        <v>158</v>
      </c>
      <c r="AU330" s="228" t="s">
        <v>162</v>
      </c>
      <c r="AY330" s="17" t="s">
        <v>156</v>
      </c>
      <c r="BE330" s="229">
        <f>IF(N330="základní",J330,0)</f>
        <v>0</v>
      </c>
      <c r="BF330" s="229">
        <f>IF(N330="snížená",J330,0)</f>
        <v>0</v>
      </c>
      <c r="BG330" s="229">
        <f>IF(N330="zákl. přenesená",J330,0)</f>
        <v>0</v>
      </c>
      <c r="BH330" s="229">
        <f>IF(N330="sníž. přenesená",J330,0)</f>
        <v>0</v>
      </c>
      <c r="BI330" s="229">
        <f>IF(N330="nulová",J330,0)</f>
        <v>0</v>
      </c>
      <c r="BJ330" s="17" t="s">
        <v>162</v>
      </c>
      <c r="BK330" s="229">
        <f>ROUND(I330*H330,2)</f>
        <v>0</v>
      </c>
      <c r="BL330" s="17" t="s">
        <v>246</v>
      </c>
      <c r="BM330" s="228" t="s">
        <v>488</v>
      </c>
    </row>
    <row r="331" s="13" customFormat="1">
      <c r="A331" s="13"/>
      <c r="B331" s="230"/>
      <c r="C331" s="231"/>
      <c r="D331" s="232" t="s">
        <v>164</v>
      </c>
      <c r="E331" s="233" t="s">
        <v>1</v>
      </c>
      <c r="F331" s="234" t="s">
        <v>489</v>
      </c>
      <c r="G331" s="231"/>
      <c r="H331" s="235">
        <v>0.66000000000000003</v>
      </c>
      <c r="I331" s="236"/>
      <c r="J331" s="231"/>
      <c r="K331" s="231"/>
      <c r="L331" s="237"/>
      <c r="M331" s="238"/>
      <c r="N331" s="239"/>
      <c r="O331" s="239"/>
      <c r="P331" s="239"/>
      <c r="Q331" s="239"/>
      <c r="R331" s="239"/>
      <c r="S331" s="239"/>
      <c r="T331" s="240"/>
      <c r="U331" s="13"/>
      <c r="V331" s="13"/>
      <c r="W331" s="13"/>
      <c r="X331" s="13"/>
      <c r="Y331" s="13"/>
      <c r="Z331" s="13"/>
      <c r="AA331" s="13"/>
      <c r="AB331" s="13"/>
      <c r="AC331" s="13"/>
      <c r="AD331" s="13"/>
      <c r="AE331" s="13"/>
      <c r="AT331" s="241" t="s">
        <v>164</v>
      </c>
      <c r="AU331" s="241" t="s">
        <v>162</v>
      </c>
      <c r="AV331" s="13" t="s">
        <v>162</v>
      </c>
      <c r="AW331" s="13" t="s">
        <v>34</v>
      </c>
      <c r="AX331" s="13" t="s">
        <v>78</v>
      </c>
      <c r="AY331" s="241" t="s">
        <v>156</v>
      </c>
    </row>
    <row r="332" s="13" customFormat="1">
      <c r="A332" s="13"/>
      <c r="B332" s="230"/>
      <c r="C332" s="231"/>
      <c r="D332" s="232" t="s">
        <v>164</v>
      </c>
      <c r="E332" s="233" t="s">
        <v>1</v>
      </c>
      <c r="F332" s="234" t="s">
        <v>490</v>
      </c>
      <c r="G332" s="231"/>
      <c r="H332" s="235">
        <v>0.90000000000000002</v>
      </c>
      <c r="I332" s="236"/>
      <c r="J332" s="231"/>
      <c r="K332" s="231"/>
      <c r="L332" s="237"/>
      <c r="M332" s="238"/>
      <c r="N332" s="239"/>
      <c r="O332" s="239"/>
      <c r="P332" s="239"/>
      <c r="Q332" s="239"/>
      <c r="R332" s="239"/>
      <c r="S332" s="239"/>
      <c r="T332" s="240"/>
      <c r="U332" s="13"/>
      <c r="V332" s="13"/>
      <c r="W332" s="13"/>
      <c r="X332" s="13"/>
      <c r="Y332" s="13"/>
      <c r="Z332" s="13"/>
      <c r="AA332" s="13"/>
      <c r="AB332" s="13"/>
      <c r="AC332" s="13"/>
      <c r="AD332" s="13"/>
      <c r="AE332" s="13"/>
      <c r="AT332" s="241" t="s">
        <v>164</v>
      </c>
      <c r="AU332" s="241" t="s">
        <v>162</v>
      </c>
      <c r="AV332" s="13" t="s">
        <v>162</v>
      </c>
      <c r="AW332" s="13" t="s">
        <v>34</v>
      </c>
      <c r="AX332" s="13" t="s">
        <v>78</v>
      </c>
      <c r="AY332" s="241" t="s">
        <v>156</v>
      </c>
    </row>
    <row r="333" s="13" customFormat="1">
      <c r="A333" s="13"/>
      <c r="B333" s="230"/>
      <c r="C333" s="231"/>
      <c r="D333" s="232" t="s">
        <v>164</v>
      </c>
      <c r="E333" s="233" t="s">
        <v>1</v>
      </c>
      <c r="F333" s="234" t="s">
        <v>491</v>
      </c>
      <c r="G333" s="231"/>
      <c r="H333" s="235">
        <v>0.90000000000000002</v>
      </c>
      <c r="I333" s="236"/>
      <c r="J333" s="231"/>
      <c r="K333" s="231"/>
      <c r="L333" s="237"/>
      <c r="M333" s="238"/>
      <c r="N333" s="239"/>
      <c r="O333" s="239"/>
      <c r="P333" s="239"/>
      <c r="Q333" s="239"/>
      <c r="R333" s="239"/>
      <c r="S333" s="239"/>
      <c r="T333" s="240"/>
      <c r="U333" s="13"/>
      <c r="V333" s="13"/>
      <c r="W333" s="13"/>
      <c r="X333" s="13"/>
      <c r="Y333" s="13"/>
      <c r="Z333" s="13"/>
      <c r="AA333" s="13"/>
      <c r="AB333" s="13"/>
      <c r="AC333" s="13"/>
      <c r="AD333" s="13"/>
      <c r="AE333" s="13"/>
      <c r="AT333" s="241" t="s">
        <v>164</v>
      </c>
      <c r="AU333" s="241" t="s">
        <v>162</v>
      </c>
      <c r="AV333" s="13" t="s">
        <v>162</v>
      </c>
      <c r="AW333" s="13" t="s">
        <v>34</v>
      </c>
      <c r="AX333" s="13" t="s">
        <v>78</v>
      </c>
      <c r="AY333" s="241" t="s">
        <v>156</v>
      </c>
    </row>
    <row r="334" s="13" customFormat="1">
      <c r="A334" s="13"/>
      <c r="B334" s="230"/>
      <c r="C334" s="231"/>
      <c r="D334" s="232" t="s">
        <v>164</v>
      </c>
      <c r="E334" s="233" t="s">
        <v>1</v>
      </c>
      <c r="F334" s="234" t="s">
        <v>492</v>
      </c>
      <c r="G334" s="231"/>
      <c r="H334" s="235">
        <v>0.71999999999999997</v>
      </c>
      <c r="I334" s="236"/>
      <c r="J334" s="231"/>
      <c r="K334" s="231"/>
      <c r="L334" s="237"/>
      <c r="M334" s="238"/>
      <c r="N334" s="239"/>
      <c r="O334" s="239"/>
      <c r="P334" s="239"/>
      <c r="Q334" s="239"/>
      <c r="R334" s="239"/>
      <c r="S334" s="239"/>
      <c r="T334" s="240"/>
      <c r="U334" s="13"/>
      <c r="V334" s="13"/>
      <c r="W334" s="13"/>
      <c r="X334" s="13"/>
      <c r="Y334" s="13"/>
      <c r="Z334" s="13"/>
      <c r="AA334" s="13"/>
      <c r="AB334" s="13"/>
      <c r="AC334" s="13"/>
      <c r="AD334" s="13"/>
      <c r="AE334" s="13"/>
      <c r="AT334" s="241" t="s">
        <v>164</v>
      </c>
      <c r="AU334" s="241" t="s">
        <v>162</v>
      </c>
      <c r="AV334" s="13" t="s">
        <v>162</v>
      </c>
      <c r="AW334" s="13" t="s">
        <v>34</v>
      </c>
      <c r="AX334" s="13" t="s">
        <v>78</v>
      </c>
      <c r="AY334" s="241" t="s">
        <v>156</v>
      </c>
    </row>
    <row r="335" s="14" customFormat="1">
      <c r="A335" s="14"/>
      <c r="B335" s="242"/>
      <c r="C335" s="243"/>
      <c r="D335" s="232" t="s">
        <v>164</v>
      </c>
      <c r="E335" s="244" t="s">
        <v>1</v>
      </c>
      <c r="F335" s="245" t="s">
        <v>167</v>
      </c>
      <c r="G335" s="243"/>
      <c r="H335" s="246">
        <v>3.1799999999999997</v>
      </c>
      <c r="I335" s="247"/>
      <c r="J335" s="243"/>
      <c r="K335" s="243"/>
      <c r="L335" s="248"/>
      <c r="M335" s="249"/>
      <c r="N335" s="250"/>
      <c r="O335" s="250"/>
      <c r="P335" s="250"/>
      <c r="Q335" s="250"/>
      <c r="R335" s="250"/>
      <c r="S335" s="250"/>
      <c r="T335" s="251"/>
      <c r="U335" s="14"/>
      <c r="V335" s="14"/>
      <c r="W335" s="14"/>
      <c r="X335" s="14"/>
      <c r="Y335" s="14"/>
      <c r="Z335" s="14"/>
      <c r="AA335" s="14"/>
      <c r="AB335" s="14"/>
      <c r="AC335" s="14"/>
      <c r="AD335" s="14"/>
      <c r="AE335" s="14"/>
      <c r="AT335" s="252" t="s">
        <v>164</v>
      </c>
      <c r="AU335" s="252" t="s">
        <v>162</v>
      </c>
      <c r="AV335" s="14" t="s">
        <v>161</v>
      </c>
      <c r="AW335" s="14" t="s">
        <v>34</v>
      </c>
      <c r="AX335" s="14" t="s">
        <v>86</v>
      </c>
      <c r="AY335" s="252" t="s">
        <v>156</v>
      </c>
    </row>
    <row r="336" s="2" customFormat="1" ht="37.8" customHeight="1">
      <c r="A336" s="38"/>
      <c r="B336" s="39"/>
      <c r="C336" s="216" t="s">
        <v>493</v>
      </c>
      <c r="D336" s="216" t="s">
        <v>158</v>
      </c>
      <c r="E336" s="217" t="s">
        <v>494</v>
      </c>
      <c r="F336" s="218" t="s">
        <v>495</v>
      </c>
      <c r="G336" s="219" t="s">
        <v>377</v>
      </c>
      <c r="H336" s="220">
        <v>1</v>
      </c>
      <c r="I336" s="221"/>
      <c r="J336" s="222">
        <f>ROUND(I336*H336,2)</f>
        <v>0</v>
      </c>
      <c r="K336" s="223"/>
      <c r="L336" s="44"/>
      <c r="M336" s="224" t="s">
        <v>1</v>
      </c>
      <c r="N336" s="225" t="s">
        <v>44</v>
      </c>
      <c r="O336" s="91"/>
      <c r="P336" s="226">
        <f>O336*H336</f>
        <v>0</v>
      </c>
      <c r="Q336" s="226">
        <v>0.029999999999999999</v>
      </c>
      <c r="R336" s="226">
        <f>Q336*H336</f>
        <v>0.029999999999999999</v>
      </c>
      <c r="S336" s="226">
        <v>0</v>
      </c>
      <c r="T336" s="227">
        <f>S336*H336</f>
        <v>0</v>
      </c>
      <c r="U336" s="38"/>
      <c r="V336" s="38"/>
      <c r="W336" s="38"/>
      <c r="X336" s="38"/>
      <c r="Y336" s="38"/>
      <c r="Z336" s="38"/>
      <c r="AA336" s="38"/>
      <c r="AB336" s="38"/>
      <c r="AC336" s="38"/>
      <c r="AD336" s="38"/>
      <c r="AE336" s="38"/>
      <c r="AR336" s="228" t="s">
        <v>246</v>
      </c>
      <c r="AT336" s="228" t="s">
        <v>158</v>
      </c>
      <c r="AU336" s="228" t="s">
        <v>162</v>
      </c>
      <c r="AY336" s="17" t="s">
        <v>156</v>
      </c>
      <c r="BE336" s="229">
        <f>IF(N336="základní",J336,0)</f>
        <v>0</v>
      </c>
      <c r="BF336" s="229">
        <f>IF(N336="snížená",J336,0)</f>
        <v>0</v>
      </c>
      <c r="BG336" s="229">
        <f>IF(N336="zákl. přenesená",J336,0)</f>
        <v>0</v>
      </c>
      <c r="BH336" s="229">
        <f>IF(N336="sníž. přenesená",J336,0)</f>
        <v>0</v>
      </c>
      <c r="BI336" s="229">
        <f>IF(N336="nulová",J336,0)</f>
        <v>0</v>
      </c>
      <c r="BJ336" s="17" t="s">
        <v>162</v>
      </c>
      <c r="BK336" s="229">
        <f>ROUND(I336*H336,2)</f>
        <v>0</v>
      </c>
      <c r="BL336" s="17" t="s">
        <v>246</v>
      </c>
      <c r="BM336" s="228" t="s">
        <v>496</v>
      </c>
    </row>
    <row r="337" s="13" customFormat="1">
      <c r="A337" s="13"/>
      <c r="B337" s="230"/>
      <c r="C337" s="231"/>
      <c r="D337" s="232" t="s">
        <v>164</v>
      </c>
      <c r="E337" s="233" t="s">
        <v>1</v>
      </c>
      <c r="F337" s="234" t="s">
        <v>86</v>
      </c>
      <c r="G337" s="231"/>
      <c r="H337" s="235">
        <v>1</v>
      </c>
      <c r="I337" s="236"/>
      <c r="J337" s="231"/>
      <c r="K337" s="231"/>
      <c r="L337" s="237"/>
      <c r="M337" s="238"/>
      <c r="N337" s="239"/>
      <c r="O337" s="239"/>
      <c r="P337" s="239"/>
      <c r="Q337" s="239"/>
      <c r="R337" s="239"/>
      <c r="S337" s="239"/>
      <c r="T337" s="240"/>
      <c r="U337" s="13"/>
      <c r="V337" s="13"/>
      <c r="W337" s="13"/>
      <c r="X337" s="13"/>
      <c r="Y337" s="13"/>
      <c r="Z337" s="13"/>
      <c r="AA337" s="13"/>
      <c r="AB337" s="13"/>
      <c r="AC337" s="13"/>
      <c r="AD337" s="13"/>
      <c r="AE337" s="13"/>
      <c r="AT337" s="241" t="s">
        <v>164</v>
      </c>
      <c r="AU337" s="241" t="s">
        <v>162</v>
      </c>
      <c r="AV337" s="13" t="s">
        <v>162</v>
      </c>
      <c r="AW337" s="13" t="s">
        <v>34</v>
      </c>
      <c r="AX337" s="13" t="s">
        <v>86</v>
      </c>
      <c r="AY337" s="241" t="s">
        <v>156</v>
      </c>
    </row>
    <row r="338" s="2" customFormat="1" ht="37.8" customHeight="1">
      <c r="A338" s="38"/>
      <c r="B338" s="39"/>
      <c r="C338" s="216" t="s">
        <v>497</v>
      </c>
      <c r="D338" s="216" t="s">
        <v>158</v>
      </c>
      <c r="E338" s="217" t="s">
        <v>498</v>
      </c>
      <c r="F338" s="218" t="s">
        <v>499</v>
      </c>
      <c r="G338" s="219" t="s">
        <v>377</v>
      </c>
      <c r="H338" s="220">
        <v>1</v>
      </c>
      <c r="I338" s="221"/>
      <c r="J338" s="222">
        <f>ROUND(I338*H338,2)</f>
        <v>0</v>
      </c>
      <c r="K338" s="223"/>
      <c r="L338" s="44"/>
      <c r="M338" s="224" t="s">
        <v>1</v>
      </c>
      <c r="N338" s="225" t="s">
        <v>44</v>
      </c>
      <c r="O338" s="91"/>
      <c r="P338" s="226">
        <f>O338*H338</f>
        <v>0</v>
      </c>
      <c r="Q338" s="226">
        <v>0.031960000000000002</v>
      </c>
      <c r="R338" s="226">
        <f>Q338*H338</f>
        <v>0.031960000000000002</v>
      </c>
      <c r="S338" s="226">
        <v>0</v>
      </c>
      <c r="T338" s="227">
        <f>S338*H338</f>
        <v>0</v>
      </c>
      <c r="U338" s="38"/>
      <c r="V338" s="38"/>
      <c r="W338" s="38"/>
      <c r="X338" s="38"/>
      <c r="Y338" s="38"/>
      <c r="Z338" s="38"/>
      <c r="AA338" s="38"/>
      <c r="AB338" s="38"/>
      <c r="AC338" s="38"/>
      <c r="AD338" s="38"/>
      <c r="AE338" s="38"/>
      <c r="AR338" s="228" t="s">
        <v>246</v>
      </c>
      <c r="AT338" s="228" t="s">
        <v>158</v>
      </c>
      <c r="AU338" s="228" t="s">
        <v>162</v>
      </c>
      <c r="AY338" s="17" t="s">
        <v>156</v>
      </c>
      <c r="BE338" s="229">
        <f>IF(N338="základní",J338,0)</f>
        <v>0</v>
      </c>
      <c r="BF338" s="229">
        <f>IF(N338="snížená",J338,0)</f>
        <v>0</v>
      </c>
      <c r="BG338" s="229">
        <f>IF(N338="zákl. přenesená",J338,0)</f>
        <v>0</v>
      </c>
      <c r="BH338" s="229">
        <f>IF(N338="sníž. přenesená",J338,0)</f>
        <v>0</v>
      </c>
      <c r="BI338" s="229">
        <f>IF(N338="nulová",J338,0)</f>
        <v>0</v>
      </c>
      <c r="BJ338" s="17" t="s">
        <v>162</v>
      </c>
      <c r="BK338" s="229">
        <f>ROUND(I338*H338,2)</f>
        <v>0</v>
      </c>
      <c r="BL338" s="17" t="s">
        <v>246</v>
      </c>
      <c r="BM338" s="228" t="s">
        <v>500</v>
      </c>
    </row>
    <row r="339" s="13" customFormat="1">
      <c r="A339" s="13"/>
      <c r="B339" s="230"/>
      <c r="C339" s="231"/>
      <c r="D339" s="232" t="s">
        <v>164</v>
      </c>
      <c r="E339" s="233" t="s">
        <v>1</v>
      </c>
      <c r="F339" s="234" t="s">
        <v>86</v>
      </c>
      <c r="G339" s="231"/>
      <c r="H339" s="235">
        <v>1</v>
      </c>
      <c r="I339" s="236"/>
      <c r="J339" s="231"/>
      <c r="K339" s="231"/>
      <c r="L339" s="237"/>
      <c r="M339" s="238"/>
      <c r="N339" s="239"/>
      <c r="O339" s="239"/>
      <c r="P339" s="239"/>
      <c r="Q339" s="239"/>
      <c r="R339" s="239"/>
      <c r="S339" s="239"/>
      <c r="T339" s="240"/>
      <c r="U339" s="13"/>
      <c r="V339" s="13"/>
      <c r="W339" s="13"/>
      <c r="X339" s="13"/>
      <c r="Y339" s="13"/>
      <c r="Z339" s="13"/>
      <c r="AA339" s="13"/>
      <c r="AB339" s="13"/>
      <c r="AC339" s="13"/>
      <c r="AD339" s="13"/>
      <c r="AE339" s="13"/>
      <c r="AT339" s="241" t="s">
        <v>164</v>
      </c>
      <c r="AU339" s="241" t="s">
        <v>162</v>
      </c>
      <c r="AV339" s="13" t="s">
        <v>162</v>
      </c>
      <c r="AW339" s="13" t="s">
        <v>34</v>
      </c>
      <c r="AX339" s="13" t="s">
        <v>86</v>
      </c>
      <c r="AY339" s="241" t="s">
        <v>156</v>
      </c>
    </row>
    <row r="340" s="2" customFormat="1" ht="37.8" customHeight="1">
      <c r="A340" s="38"/>
      <c r="B340" s="39"/>
      <c r="C340" s="216" t="s">
        <v>501</v>
      </c>
      <c r="D340" s="216" t="s">
        <v>158</v>
      </c>
      <c r="E340" s="217" t="s">
        <v>502</v>
      </c>
      <c r="F340" s="218" t="s">
        <v>503</v>
      </c>
      <c r="G340" s="219" t="s">
        <v>377</v>
      </c>
      <c r="H340" s="220">
        <v>2</v>
      </c>
      <c r="I340" s="221"/>
      <c r="J340" s="222">
        <f>ROUND(I340*H340,2)</f>
        <v>0</v>
      </c>
      <c r="K340" s="223"/>
      <c r="L340" s="44"/>
      <c r="M340" s="224" t="s">
        <v>1</v>
      </c>
      <c r="N340" s="225" t="s">
        <v>44</v>
      </c>
      <c r="O340" s="91"/>
      <c r="P340" s="226">
        <f>O340*H340</f>
        <v>0</v>
      </c>
      <c r="Q340" s="226">
        <v>0.041880000000000001</v>
      </c>
      <c r="R340" s="226">
        <f>Q340*H340</f>
        <v>0.083760000000000001</v>
      </c>
      <c r="S340" s="226">
        <v>0</v>
      </c>
      <c r="T340" s="227">
        <f>S340*H340</f>
        <v>0</v>
      </c>
      <c r="U340" s="38"/>
      <c r="V340" s="38"/>
      <c r="W340" s="38"/>
      <c r="X340" s="38"/>
      <c r="Y340" s="38"/>
      <c r="Z340" s="38"/>
      <c r="AA340" s="38"/>
      <c r="AB340" s="38"/>
      <c r="AC340" s="38"/>
      <c r="AD340" s="38"/>
      <c r="AE340" s="38"/>
      <c r="AR340" s="228" t="s">
        <v>246</v>
      </c>
      <c r="AT340" s="228" t="s">
        <v>158</v>
      </c>
      <c r="AU340" s="228" t="s">
        <v>162</v>
      </c>
      <c r="AY340" s="17" t="s">
        <v>156</v>
      </c>
      <c r="BE340" s="229">
        <f>IF(N340="základní",J340,0)</f>
        <v>0</v>
      </c>
      <c r="BF340" s="229">
        <f>IF(N340="snížená",J340,0)</f>
        <v>0</v>
      </c>
      <c r="BG340" s="229">
        <f>IF(N340="zákl. přenesená",J340,0)</f>
        <v>0</v>
      </c>
      <c r="BH340" s="229">
        <f>IF(N340="sníž. přenesená",J340,0)</f>
        <v>0</v>
      </c>
      <c r="BI340" s="229">
        <f>IF(N340="nulová",J340,0)</f>
        <v>0</v>
      </c>
      <c r="BJ340" s="17" t="s">
        <v>162</v>
      </c>
      <c r="BK340" s="229">
        <f>ROUND(I340*H340,2)</f>
        <v>0</v>
      </c>
      <c r="BL340" s="17" t="s">
        <v>246</v>
      </c>
      <c r="BM340" s="228" t="s">
        <v>504</v>
      </c>
    </row>
    <row r="341" s="13" customFormat="1">
      <c r="A341" s="13"/>
      <c r="B341" s="230"/>
      <c r="C341" s="231"/>
      <c r="D341" s="232" t="s">
        <v>164</v>
      </c>
      <c r="E341" s="233" t="s">
        <v>1</v>
      </c>
      <c r="F341" s="234" t="s">
        <v>162</v>
      </c>
      <c r="G341" s="231"/>
      <c r="H341" s="235">
        <v>2</v>
      </c>
      <c r="I341" s="236"/>
      <c r="J341" s="231"/>
      <c r="K341" s="231"/>
      <c r="L341" s="237"/>
      <c r="M341" s="238"/>
      <c r="N341" s="239"/>
      <c r="O341" s="239"/>
      <c r="P341" s="239"/>
      <c r="Q341" s="239"/>
      <c r="R341" s="239"/>
      <c r="S341" s="239"/>
      <c r="T341" s="240"/>
      <c r="U341" s="13"/>
      <c r="V341" s="13"/>
      <c r="W341" s="13"/>
      <c r="X341" s="13"/>
      <c r="Y341" s="13"/>
      <c r="Z341" s="13"/>
      <c r="AA341" s="13"/>
      <c r="AB341" s="13"/>
      <c r="AC341" s="13"/>
      <c r="AD341" s="13"/>
      <c r="AE341" s="13"/>
      <c r="AT341" s="241" t="s">
        <v>164</v>
      </c>
      <c r="AU341" s="241" t="s">
        <v>162</v>
      </c>
      <c r="AV341" s="13" t="s">
        <v>162</v>
      </c>
      <c r="AW341" s="13" t="s">
        <v>34</v>
      </c>
      <c r="AX341" s="13" t="s">
        <v>86</v>
      </c>
      <c r="AY341" s="241" t="s">
        <v>156</v>
      </c>
    </row>
    <row r="342" s="2" customFormat="1" ht="24.15" customHeight="1">
      <c r="A342" s="38"/>
      <c r="B342" s="39"/>
      <c r="C342" s="216" t="s">
        <v>505</v>
      </c>
      <c r="D342" s="216" t="s">
        <v>158</v>
      </c>
      <c r="E342" s="217" t="s">
        <v>506</v>
      </c>
      <c r="F342" s="218" t="s">
        <v>507</v>
      </c>
      <c r="G342" s="219" t="s">
        <v>377</v>
      </c>
      <c r="H342" s="220">
        <v>1</v>
      </c>
      <c r="I342" s="221"/>
      <c r="J342" s="222">
        <f>ROUND(I342*H342,2)</f>
        <v>0</v>
      </c>
      <c r="K342" s="223"/>
      <c r="L342" s="44"/>
      <c r="M342" s="224" t="s">
        <v>1</v>
      </c>
      <c r="N342" s="225" t="s">
        <v>44</v>
      </c>
      <c r="O342" s="91"/>
      <c r="P342" s="226">
        <f>O342*H342</f>
        <v>0</v>
      </c>
      <c r="Q342" s="226">
        <v>8.0000000000000007E-05</v>
      </c>
      <c r="R342" s="226">
        <f>Q342*H342</f>
        <v>8.0000000000000007E-05</v>
      </c>
      <c r="S342" s="226">
        <v>0.0135</v>
      </c>
      <c r="T342" s="227">
        <f>S342*H342</f>
        <v>0.0135</v>
      </c>
      <c r="U342" s="38"/>
      <c r="V342" s="38"/>
      <c r="W342" s="38"/>
      <c r="X342" s="38"/>
      <c r="Y342" s="38"/>
      <c r="Z342" s="38"/>
      <c r="AA342" s="38"/>
      <c r="AB342" s="38"/>
      <c r="AC342" s="38"/>
      <c r="AD342" s="38"/>
      <c r="AE342" s="38"/>
      <c r="AR342" s="228" t="s">
        <v>246</v>
      </c>
      <c r="AT342" s="228" t="s">
        <v>158</v>
      </c>
      <c r="AU342" s="228" t="s">
        <v>162</v>
      </c>
      <c r="AY342" s="17" t="s">
        <v>156</v>
      </c>
      <c r="BE342" s="229">
        <f>IF(N342="základní",J342,0)</f>
        <v>0</v>
      </c>
      <c r="BF342" s="229">
        <f>IF(N342="snížená",J342,0)</f>
        <v>0</v>
      </c>
      <c r="BG342" s="229">
        <f>IF(N342="zákl. přenesená",J342,0)</f>
        <v>0</v>
      </c>
      <c r="BH342" s="229">
        <f>IF(N342="sníž. přenesená",J342,0)</f>
        <v>0</v>
      </c>
      <c r="BI342" s="229">
        <f>IF(N342="nulová",J342,0)</f>
        <v>0</v>
      </c>
      <c r="BJ342" s="17" t="s">
        <v>162</v>
      </c>
      <c r="BK342" s="229">
        <f>ROUND(I342*H342,2)</f>
        <v>0</v>
      </c>
      <c r="BL342" s="17" t="s">
        <v>246</v>
      </c>
      <c r="BM342" s="228" t="s">
        <v>508</v>
      </c>
    </row>
    <row r="343" s="13" customFormat="1">
      <c r="A343" s="13"/>
      <c r="B343" s="230"/>
      <c r="C343" s="231"/>
      <c r="D343" s="232" t="s">
        <v>164</v>
      </c>
      <c r="E343" s="233" t="s">
        <v>1</v>
      </c>
      <c r="F343" s="234" t="s">
        <v>86</v>
      </c>
      <c r="G343" s="231"/>
      <c r="H343" s="235">
        <v>1</v>
      </c>
      <c r="I343" s="236"/>
      <c r="J343" s="231"/>
      <c r="K343" s="231"/>
      <c r="L343" s="237"/>
      <c r="M343" s="238"/>
      <c r="N343" s="239"/>
      <c r="O343" s="239"/>
      <c r="P343" s="239"/>
      <c r="Q343" s="239"/>
      <c r="R343" s="239"/>
      <c r="S343" s="239"/>
      <c r="T343" s="240"/>
      <c r="U343" s="13"/>
      <c r="V343" s="13"/>
      <c r="W343" s="13"/>
      <c r="X343" s="13"/>
      <c r="Y343" s="13"/>
      <c r="Z343" s="13"/>
      <c r="AA343" s="13"/>
      <c r="AB343" s="13"/>
      <c r="AC343" s="13"/>
      <c r="AD343" s="13"/>
      <c r="AE343" s="13"/>
      <c r="AT343" s="241" t="s">
        <v>164</v>
      </c>
      <c r="AU343" s="241" t="s">
        <v>162</v>
      </c>
      <c r="AV343" s="13" t="s">
        <v>162</v>
      </c>
      <c r="AW343" s="13" t="s">
        <v>34</v>
      </c>
      <c r="AX343" s="13" t="s">
        <v>86</v>
      </c>
      <c r="AY343" s="241" t="s">
        <v>156</v>
      </c>
    </row>
    <row r="344" s="2" customFormat="1" ht="21.75" customHeight="1">
      <c r="A344" s="38"/>
      <c r="B344" s="39"/>
      <c r="C344" s="216" t="s">
        <v>509</v>
      </c>
      <c r="D344" s="216" t="s">
        <v>158</v>
      </c>
      <c r="E344" s="217" t="s">
        <v>510</v>
      </c>
      <c r="F344" s="218" t="s">
        <v>511</v>
      </c>
      <c r="G344" s="219" t="s">
        <v>377</v>
      </c>
      <c r="H344" s="220">
        <v>1</v>
      </c>
      <c r="I344" s="221"/>
      <c r="J344" s="222">
        <f>ROUND(I344*H344,2)</f>
        <v>0</v>
      </c>
      <c r="K344" s="223"/>
      <c r="L344" s="44"/>
      <c r="M344" s="224" t="s">
        <v>1</v>
      </c>
      <c r="N344" s="225" t="s">
        <v>44</v>
      </c>
      <c r="O344" s="91"/>
      <c r="P344" s="226">
        <f>O344*H344</f>
        <v>0</v>
      </c>
      <c r="Q344" s="226">
        <v>0.026200000000000001</v>
      </c>
      <c r="R344" s="226">
        <f>Q344*H344</f>
        <v>0.026200000000000001</v>
      </c>
      <c r="S344" s="226">
        <v>0</v>
      </c>
      <c r="T344" s="227">
        <f>S344*H344</f>
        <v>0</v>
      </c>
      <c r="U344" s="38"/>
      <c r="V344" s="38"/>
      <c r="W344" s="38"/>
      <c r="X344" s="38"/>
      <c r="Y344" s="38"/>
      <c r="Z344" s="38"/>
      <c r="AA344" s="38"/>
      <c r="AB344" s="38"/>
      <c r="AC344" s="38"/>
      <c r="AD344" s="38"/>
      <c r="AE344" s="38"/>
      <c r="AR344" s="228" t="s">
        <v>246</v>
      </c>
      <c r="AT344" s="228" t="s">
        <v>158</v>
      </c>
      <c r="AU344" s="228" t="s">
        <v>162</v>
      </c>
      <c r="AY344" s="17" t="s">
        <v>156</v>
      </c>
      <c r="BE344" s="229">
        <f>IF(N344="základní",J344,0)</f>
        <v>0</v>
      </c>
      <c r="BF344" s="229">
        <f>IF(N344="snížená",J344,0)</f>
        <v>0</v>
      </c>
      <c r="BG344" s="229">
        <f>IF(N344="zákl. přenesená",J344,0)</f>
        <v>0</v>
      </c>
      <c r="BH344" s="229">
        <f>IF(N344="sníž. přenesená",J344,0)</f>
        <v>0</v>
      </c>
      <c r="BI344" s="229">
        <f>IF(N344="nulová",J344,0)</f>
        <v>0</v>
      </c>
      <c r="BJ344" s="17" t="s">
        <v>162</v>
      </c>
      <c r="BK344" s="229">
        <f>ROUND(I344*H344,2)</f>
        <v>0</v>
      </c>
      <c r="BL344" s="17" t="s">
        <v>246</v>
      </c>
      <c r="BM344" s="228" t="s">
        <v>512</v>
      </c>
    </row>
    <row r="345" s="13" customFormat="1">
      <c r="A345" s="13"/>
      <c r="B345" s="230"/>
      <c r="C345" s="231"/>
      <c r="D345" s="232" t="s">
        <v>164</v>
      </c>
      <c r="E345" s="233" t="s">
        <v>1</v>
      </c>
      <c r="F345" s="234" t="s">
        <v>400</v>
      </c>
      <c r="G345" s="231"/>
      <c r="H345" s="235">
        <v>1</v>
      </c>
      <c r="I345" s="236"/>
      <c r="J345" s="231"/>
      <c r="K345" s="231"/>
      <c r="L345" s="237"/>
      <c r="M345" s="238"/>
      <c r="N345" s="239"/>
      <c r="O345" s="239"/>
      <c r="P345" s="239"/>
      <c r="Q345" s="239"/>
      <c r="R345" s="239"/>
      <c r="S345" s="239"/>
      <c r="T345" s="240"/>
      <c r="U345" s="13"/>
      <c r="V345" s="13"/>
      <c r="W345" s="13"/>
      <c r="X345" s="13"/>
      <c r="Y345" s="13"/>
      <c r="Z345" s="13"/>
      <c r="AA345" s="13"/>
      <c r="AB345" s="13"/>
      <c r="AC345" s="13"/>
      <c r="AD345" s="13"/>
      <c r="AE345" s="13"/>
      <c r="AT345" s="241" t="s">
        <v>164</v>
      </c>
      <c r="AU345" s="241" t="s">
        <v>162</v>
      </c>
      <c r="AV345" s="13" t="s">
        <v>162</v>
      </c>
      <c r="AW345" s="13" t="s">
        <v>34</v>
      </c>
      <c r="AX345" s="13" t="s">
        <v>86</v>
      </c>
      <c r="AY345" s="241" t="s">
        <v>156</v>
      </c>
    </row>
    <row r="346" s="2" customFormat="1" ht="24.15" customHeight="1">
      <c r="A346" s="38"/>
      <c r="B346" s="39"/>
      <c r="C346" s="216" t="s">
        <v>513</v>
      </c>
      <c r="D346" s="216" t="s">
        <v>158</v>
      </c>
      <c r="E346" s="217" t="s">
        <v>514</v>
      </c>
      <c r="F346" s="218" t="s">
        <v>515</v>
      </c>
      <c r="G346" s="219" t="s">
        <v>280</v>
      </c>
      <c r="H346" s="220">
        <v>0.17199999999999999</v>
      </c>
      <c r="I346" s="221"/>
      <c r="J346" s="222">
        <f>ROUND(I346*H346,2)</f>
        <v>0</v>
      </c>
      <c r="K346" s="223"/>
      <c r="L346" s="44"/>
      <c r="M346" s="224" t="s">
        <v>1</v>
      </c>
      <c r="N346" s="225" t="s">
        <v>44</v>
      </c>
      <c r="O346" s="91"/>
      <c r="P346" s="226">
        <f>O346*H346</f>
        <v>0</v>
      </c>
      <c r="Q346" s="226">
        <v>0</v>
      </c>
      <c r="R346" s="226">
        <f>Q346*H346</f>
        <v>0</v>
      </c>
      <c r="S346" s="226">
        <v>0</v>
      </c>
      <c r="T346" s="227">
        <f>S346*H346</f>
        <v>0</v>
      </c>
      <c r="U346" s="38"/>
      <c r="V346" s="38"/>
      <c r="W346" s="38"/>
      <c r="X346" s="38"/>
      <c r="Y346" s="38"/>
      <c r="Z346" s="38"/>
      <c r="AA346" s="38"/>
      <c r="AB346" s="38"/>
      <c r="AC346" s="38"/>
      <c r="AD346" s="38"/>
      <c r="AE346" s="38"/>
      <c r="AR346" s="228" t="s">
        <v>246</v>
      </c>
      <c r="AT346" s="228" t="s">
        <v>158</v>
      </c>
      <c r="AU346" s="228" t="s">
        <v>162</v>
      </c>
      <c r="AY346" s="17" t="s">
        <v>156</v>
      </c>
      <c r="BE346" s="229">
        <f>IF(N346="základní",J346,0)</f>
        <v>0</v>
      </c>
      <c r="BF346" s="229">
        <f>IF(N346="snížená",J346,0)</f>
        <v>0</v>
      </c>
      <c r="BG346" s="229">
        <f>IF(N346="zákl. přenesená",J346,0)</f>
        <v>0</v>
      </c>
      <c r="BH346" s="229">
        <f>IF(N346="sníž. přenesená",J346,0)</f>
        <v>0</v>
      </c>
      <c r="BI346" s="229">
        <f>IF(N346="nulová",J346,0)</f>
        <v>0</v>
      </c>
      <c r="BJ346" s="17" t="s">
        <v>162</v>
      </c>
      <c r="BK346" s="229">
        <f>ROUND(I346*H346,2)</f>
        <v>0</v>
      </c>
      <c r="BL346" s="17" t="s">
        <v>246</v>
      </c>
      <c r="BM346" s="228" t="s">
        <v>516</v>
      </c>
    </row>
    <row r="347" s="12" customFormat="1" ht="22.8" customHeight="1">
      <c r="A347" s="12"/>
      <c r="B347" s="200"/>
      <c r="C347" s="201"/>
      <c r="D347" s="202" t="s">
        <v>77</v>
      </c>
      <c r="E347" s="214" t="s">
        <v>517</v>
      </c>
      <c r="F347" s="214" t="s">
        <v>518</v>
      </c>
      <c r="G347" s="201"/>
      <c r="H347" s="201"/>
      <c r="I347" s="204"/>
      <c r="J347" s="215">
        <f>BK347</f>
        <v>0</v>
      </c>
      <c r="K347" s="201"/>
      <c r="L347" s="206"/>
      <c r="M347" s="207"/>
      <c r="N347" s="208"/>
      <c r="O347" s="208"/>
      <c r="P347" s="209">
        <f>SUM(P348:P354)</f>
        <v>0</v>
      </c>
      <c r="Q347" s="208"/>
      <c r="R347" s="209">
        <f>SUM(R348:R354)</f>
        <v>0.00044999999999999999</v>
      </c>
      <c r="S347" s="208"/>
      <c r="T347" s="210">
        <f>SUM(T348:T354)</f>
        <v>0</v>
      </c>
      <c r="U347" s="12"/>
      <c r="V347" s="12"/>
      <c r="W347" s="12"/>
      <c r="X347" s="12"/>
      <c r="Y347" s="12"/>
      <c r="Z347" s="12"/>
      <c r="AA347" s="12"/>
      <c r="AB347" s="12"/>
      <c r="AC347" s="12"/>
      <c r="AD347" s="12"/>
      <c r="AE347" s="12"/>
      <c r="AR347" s="211" t="s">
        <v>162</v>
      </c>
      <c r="AT347" s="212" t="s">
        <v>77</v>
      </c>
      <c r="AU347" s="212" t="s">
        <v>86</v>
      </c>
      <c r="AY347" s="211" t="s">
        <v>156</v>
      </c>
      <c r="BK347" s="213">
        <f>SUM(BK348:BK354)</f>
        <v>0</v>
      </c>
    </row>
    <row r="348" s="2" customFormat="1" ht="16.5" customHeight="1">
      <c r="A348" s="38"/>
      <c r="B348" s="39"/>
      <c r="C348" s="216" t="s">
        <v>519</v>
      </c>
      <c r="D348" s="216" t="s">
        <v>158</v>
      </c>
      <c r="E348" s="217" t="s">
        <v>520</v>
      </c>
      <c r="F348" s="218" t="s">
        <v>521</v>
      </c>
      <c r="G348" s="219" t="s">
        <v>342</v>
      </c>
      <c r="H348" s="220">
        <v>1</v>
      </c>
      <c r="I348" s="221"/>
      <c r="J348" s="222">
        <f>ROUND(I348*H348,2)</f>
        <v>0</v>
      </c>
      <c r="K348" s="223"/>
      <c r="L348" s="44"/>
      <c r="M348" s="224" t="s">
        <v>1</v>
      </c>
      <c r="N348" s="225" t="s">
        <v>44</v>
      </c>
      <c r="O348" s="91"/>
      <c r="P348" s="226">
        <f>O348*H348</f>
        <v>0</v>
      </c>
      <c r="Q348" s="226">
        <v>0</v>
      </c>
      <c r="R348" s="226">
        <f>Q348*H348</f>
        <v>0</v>
      </c>
      <c r="S348" s="226">
        <v>0</v>
      </c>
      <c r="T348" s="227">
        <f>S348*H348</f>
        <v>0</v>
      </c>
      <c r="U348" s="38"/>
      <c r="V348" s="38"/>
      <c r="W348" s="38"/>
      <c r="X348" s="38"/>
      <c r="Y348" s="38"/>
      <c r="Z348" s="38"/>
      <c r="AA348" s="38"/>
      <c r="AB348" s="38"/>
      <c r="AC348" s="38"/>
      <c r="AD348" s="38"/>
      <c r="AE348" s="38"/>
      <c r="AR348" s="228" t="s">
        <v>246</v>
      </c>
      <c r="AT348" s="228" t="s">
        <v>158</v>
      </c>
      <c r="AU348" s="228" t="s">
        <v>162</v>
      </c>
      <c r="AY348" s="17" t="s">
        <v>156</v>
      </c>
      <c r="BE348" s="229">
        <f>IF(N348="základní",J348,0)</f>
        <v>0</v>
      </c>
      <c r="BF348" s="229">
        <f>IF(N348="snížená",J348,0)</f>
        <v>0</v>
      </c>
      <c r="BG348" s="229">
        <f>IF(N348="zákl. přenesená",J348,0)</f>
        <v>0</v>
      </c>
      <c r="BH348" s="229">
        <f>IF(N348="sníž. přenesená",J348,0)</f>
        <v>0</v>
      </c>
      <c r="BI348" s="229">
        <f>IF(N348="nulová",J348,0)</f>
        <v>0</v>
      </c>
      <c r="BJ348" s="17" t="s">
        <v>162</v>
      </c>
      <c r="BK348" s="229">
        <f>ROUND(I348*H348,2)</f>
        <v>0</v>
      </c>
      <c r="BL348" s="17" t="s">
        <v>246</v>
      </c>
      <c r="BM348" s="228" t="s">
        <v>522</v>
      </c>
    </row>
    <row r="349" s="13" customFormat="1">
      <c r="A349" s="13"/>
      <c r="B349" s="230"/>
      <c r="C349" s="231"/>
      <c r="D349" s="232" t="s">
        <v>164</v>
      </c>
      <c r="E349" s="233" t="s">
        <v>1</v>
      </c>
      <c r="F349" s="234" t="s">
        <v>86</v>
      </c>
      <c r="G349" s="231"/>
      <c r="H349" s="235">
        <v>1</v>
      </c>
      <c r="I349" s="236"/>
      <c r="J349" s="231"/>
      <c r="K349" s="231"/>
      <c r="L349" s="237"/>
      <c r="M349" s="238"/>
      <c r="N349" s="239"/>
      <c r="O349" s="239"/>
      <c r="P349" s="239"/>
      <c r="Q349" s="239"/>
      <c r="R349" s="239"/>
      <c r="S349" s="239"/>
      <c r="T349" s="240"/>
      <c r="U349" s="13"/>
      <c r="V349" s="13"/>
      <c r="W349" s="13"/>
      <c r="X349" s="13"/>
      <c r="Y349" s="13"/>
      <c r="Z349" s="13"/>
      <c r="AA349" s="13"/>
      <c r="AB349" s="13"/>
      <c r="AC349" s="13"/>
      <c r="AD349" s="13"/>
      <c r="AE349" s="13"/>
      <c r="AT349" s="241" t="s">
        <v>164</v>
      </c>
      <c r="AU349" s="241" t="s">
        <v>162</v>
      </c>
      <c r="AV349" s="13" t="s">
        <v>162</v>
      </c>
      <c r="AW349" s="13" t="s">
        <v>34</v>
      </c>
      <c r="AX349" s="13" t="s">
        <v>86</v>
      </c>
      <c r="AY349" s="241" t="s">
        <v>156</v>
      </c>
    </row>
    <row r="350" s="2" customFormat="1" ht="21.75" customHeight="1">
      <c r="A350" s="38"/>
      <c r="B350" s="39"/>
      <c r="C350" s="216" t="s">
        <v>523</v>
      </c>
      <c r="D350" s="216" t="s">
        <v>158</v>
      </c>
      <c r="E350" s="217" t="s">
        <v>524</v>
      </c>
      <c r="F350" s="218" t="s">
        <v>525</v>
      </c>
      <c r="G350" s="219" t="s">
        <v>377</v>
      </c>
      <c r="H350" s="220">
        <v>1</v>
      </c>
      <c r="I350" s="221"/>
      <c r="J350" s="222">
        <f>ROUND(I350*H350,2)</f>
        <v>0</v>
      </c>
      <c r="K350" s="223"/>
      <c r="L350" s="44"/>
      <c r="M350" s="224" t="s">
        <v>1</v>
      </c>
      <c r="N350" s="225" t="s">
        <v>44</v>
      </c>
      <c r="O350" s="91"/>
      <c r="P350" s="226">
        <f>O350*H350</f>
        <v>0</v>
      </c>
      <c r="Q350" s="226">
        <v>0</v>
      </c>
      <c r="R350" s="226">
        <f>Q350*H350</f>
        <v>0</v>
      </c>
      <c r="S350" s="226">
        <v>0</v>
      </c>
      <c r="T350" s="227">
        <f>S350*H350</f>
        <v>0</v>
      </c>
      <c r="U350" s="38"/>
      <c r="V350" s="38"/>
      <c r="W350" s="38"/>
      <c r="X350" s="38"/>
      <c r="Y350" s="38"/>
      <c r="Z350" s="38"/>
      <c r="AA350" s="38"/>
      <c r="AB350" s="38"/>
      <c r="AC350" s="38"/>
      <c r="AD350" s="38"/>
      <c r="AE350" s="38"/>
      <c r="AR350" s="228" t="s">
        <v>161</v>
      </c>
      <c r="AT350" s="228" t="s">
        <v>158</v>
      </c>
      <c r="AU350" s="228" t="s">
        <v>162</v>
      </c>
      <c r="AY350" s="17" t="s">
        <v>156</v>
      </c>
      <c r="BE350" s="229">
        <f>IF(N350="základní",J350,0)</f>
        <v>0</v>
      </c>
      <c r="BF350" s="229">
        <f>IF(N350="snížená",J350,0)</f>
        <v>0</v>
      </c>
      <c r="BG350" s="229">
        <f>IF(N350="zákl. přenesená",J350,0)</f>
        <v>0</v>
      </c>
      <c r="BH350" s="229">
        <f>IF(N350="sníž. přenesená",J350,0)</f>
        <v>0</v>
      </c>
      <c r="BI350" s="229">
        <f>IF(N350="nulová",J350,0)</f>
        <v>0</v>
      </c>
      <c r="BJ350" s="17" t="s">
        <v>162</v>
      </c>
      <c r="BK350" s="229">
        <f>ROUND(I350*H350,2)</f>
        <v>0</v>
      </c>
      <c r="BL350" s="17" t="s">
        <v>161</v>
      </c>
      <c r="BM350" s="228" t="s">
        <v>526</v>
      </c>
    </row>
    <row r="351" s="13" customFormat="1">
      <c r="A351" s="13"/>
      <c r="B351" s="230"/>
      <c r="C351" s="231"/>
      <c r="D351" s="232" t="s">
        <v>164</v>
      </c>
      <c r="E351" s="233" t="s">
        <v>1</v>
      </c>
      <c r="F351" s="234" t="s">
        <v>86</v>
      </c>
      <c r="G351" s="231"/>
      <c r="H351" s="235">
        <v>1</v>
      </c>
      <c r="I351" s="236"/>
      <c r="J351" s="231"/>
      <c r="K351" s="231"/>
      <c r="L351" s="237"/>
      <c r="M351" s="238"/>
      <c r="N351" s="239"/>
      <c r="O351" s="239"/>
      <c r="P351" s="239"/>
      <c r="Q351" s="239"/>
      <c r="R351" s="239"/>
      <c r="S351" s="239"/>
      <c r="T351" s="240"/>
      <c r="U351" s="13"/>
      <c r="V351" s="13"/>
      <c r="W351" s="13"/>
      <c r="X351" s="13"/>
      <c r="Y351" s="13"/>
      <c r="Z351" s="13"/>
      <c r="AA351" s="13"/>
      <c r="AB351" s="13"/>
      <c r="AC351" s="13"/>
      <c r="AD351" s="13"/>
      <c r="AE351" s="13"/>
      <c r="AT351" s="241" t="s">
        <v>164</v>
      </c>
      <c r="AU351" s="241" t="s">
        <v>162</v>
      </c>
      <c r="AV351" s="13" t="s">
        <v>162</v>
      </c>
      <c r="AW351" s="13" t="s">
        <v>34</v>
      </c>
      <c r="AX351" s="13" t="s">
        <v>86</v>
      </c>
      <c r="AY351" s="241" t="s">
        <v>156</v>
      </c>
    </row>
    <row r="352" s="2" customFormat="1" ht="16.5" customHeight="1">
      <c r="A352" s="38"/>
      <c r="B352" s="39"/>
      <c r="C352" s="263" t="s">
        <v>527</v>
      </c>
      <c r="D352" s="263" t="s">
        <v>324</v>
      </c>
      <c r="E352" s="264" t="s">
        <v>528</v>
      </c>
      <c r="F352" s="265" t="s">
        <v>529</v>
      </c>
      <c r="G352" s="266" t="s">
        <v>377</v>
      </c>
      <c r="H352" s="267">
        <v>1</v>
      </c>
      <c r="I352" s="268"/>
      <c r="J352" s="269">
        <f>ROUND(I352*H352,2)</f>
        <v>0</v>
      </c>
      <c r="K352" s="270"/>
      <c r="L352" s="271"/>
      <c r="M352" s="272" t="s">
        <v>1</v>
      </c>
      <c r="N352" s="273" t="s">
        <v>44</v>
      </c>
      <c r="O352" s="91"/>
      <c r="P352" s="226">
        <f>O352*H352</f>
        <v>0</v>
      </c>
      <c r="Q352" s="226">
        <v>0.00044999999999999999</v>
      </c>
      <c r="R352" s="226">
        <f>Q352*H352</f>
        <v>0.00044999999999999999</v>
      </c>
      <c r="S352" s="226">
        <v>0</v>
      </c>
      <c r="T352" s="227">
        <f>S352*H352</f>
        <v>0</v>
      </c>
      <c r="U352" s="38"/>
      <c r="V352" s="38"/>
      <c r="W352" s="38"/>
      <c r="X352" s="38"/>
      <c r="Y352" s="38"/>
      <c r="Z352" s="38"/>
      <c r="AA352" s="38"/>
      <c r="AB352" s="38"/>
      <c r="AC352" s="38"/>
      <c r="AD352" s="38"/>
      <c r="AE352" s="38"/>
      <c r="AR352" s="228" t="s">
        <v>193</v>
      </c>
      <c r="AT352" s="228" t="s">
        <v>324</v>
      </c>
      <c r="AU352" s="228" t="s">
        <v>162</v>
      </c>
      <c r="AY352" s="17" t="s">
        <v>156</v>
      </c>
      <c r="BE352" s="229">
        <f>IF(N352="základní",J352,0)</f>
        <v>0</v>
      </c>
      <c r="BF352" s="229">
        <f>IF(N352="snížená",J352,0)</f>
        <v>0</v>
      </c>
      <c r="BG352" s="229">
        <f>IF(N352="zákl. přenesená",J352,0)</f>
        <v>0</v>
      </c>
      <c r="BH352" s="229">
        <f>IF(N352="sníž. přenesená",J352,0)</f>
        <v>0</v>
      </c>
      <c r="BI352" s="229">
        <f>IF(N352="nulová",J352,0)</f>
        <v>0</v>
      </c>
      <c r="BJ352" s="17" t="s">
        <v>162</v>
      </c>
      <c r="BK352" s="229">
        <f>ROUND(I352*H352,2)</f>
        <v>0</v>
      </c>
      <c r="BL352" s="17" t="s">
        <v>161</v>
      </c>
      <c r="BM352" s="228" t="s">
        <v>530</v>
      </c>
    </row>
    <row r="353" s="13" customFormat="1">
      <c r="A353" s="13"/>
      <c r="B353" s="230"/>
      <c r="C353" s="231"/>
      <c r="D353" s="232" t="s">
        <v>164</v>
      </c>
      <c r="E353" s="233" t="s">
        <v>1</v>
      </c>
      <c r="F353" s="234" t="s">
        <v>86</v>
      </c>
      <c r="G353" s="231"/>
      <c r="H353" s="235">
        <v>1</v>
      </c>
      <c r="I353" s="236"/>
      <c r="J353" s="231"/>
      <c r="K353" s="231"/>
      <c r="L353" s="237"/>
      <c r="M353" s="238"/>
      <c r="N353" s="239"/>
      <c r="O353" s="239"/>
      <c r="P353" s="239"/>
      <c r="Q353" s="239"/>
      <c r="R353" s="239"/>
      <c r="S353" s="239"/>
      <c r="T353" s="240"/>
      <c r="U353" s="13"/>
      <c r="V353" s="13"/>
      <c r="W353" s="13"/>
      <c r="X353" s="13"/>
      <c r="Y353" s="13"/>
      <c r="Z353" s="13"/>
      <c r="AA353" s="13"/>
      <c r="AB353" s="13"/>
      <c r="AC353" s="13"/>
      <c r="AD353" s="13"/>
      <c r="AE353" s="13"/>
      <c r="AT353" s="241" t="s">
        <v>164</v>
      </c>
      <c r="AU353" s="241" t="s">
        <v>162</v>
      </c>
      <c r="AV353" s="13" t="s">
        <v>162</v>
      </c>
      <c r="AW353" s="13" t="s">
        <v>34</v>
      </c>
      <c r="AX353" s="13" t="s">
        <v>86</v>
      </c>
      <c r="AY353" s="241" t="s">
        <v>156</v>
      </c>
    </row>
    <row r="354" s="2" customFormat="1" ht="24.15" customHeight="1">
      <c r="A354" s="38"/>
      <c r="B354" s="39"/>
      <c r="C354" s="216" t="s">
        <v>531</v>
      </c>
      <c r="D354" s="216" t="s">
        <v>158</v>
      </c>
      <c r="E354" s="217" t="s">
        <v>532</v>
      </c>
      <c r="F354" s="218" t="s">
        <v>533</v>
      </c>
      <c r="G354" s="219" t="s">
        <v>467</v>
      </c>
      <c r="H354" s="274"/>
      <c r="I354" s="221"/>
      <c r="J354" s="222">
        <f>ROUND(I354*H354,2)</f>
        <v>0</v>
      </c>
      <c r="K354" s="223"/>
      <c r="L354" s="44"/>
      <c r="M354" s="224" t="s">
        <v>1</v>
      </c>
      <c r="N354" s="225" t="s">
        <v>44</v>
      </c>
      <c r="O354" s="91"/>
      <c r="P354" s="226">
        <f>O354*H354</f>
        <v>0</v>
      </c>
      <c r="Q354" s="226">
        <v>0</v>
      </c>
      <c r="R354" s="226">
        <f>Q354*H354</f>
        <v>0</v>
      </c>
      <c r="S354" s="226">
        <v>0</v>
      </c>
      <c r="T354" s="227">
        <f>S354*H354</f>
        <v>0</v>
      </c>
      <c r="U354" s="38"/>
      <c r="V354" s="38"/>
      <c r="W354" s="38"/>
      <c r="X354" s="38"/>
      <c r="Y354" s="38"/>
      <c r="Z354" s="38"/>
      <c r="AA354" s="38"/>
      <c r="AB354" s="38"/>
      <c r="AC354" s="38"/>
      <c r="AD354" s="38"/>
      <c r="AE354" s="38"/>
      <c r="AR354" s="228" t="s">
        <v>246</v>
      </c>
      <c r="AT354" s="228" t="s">
        <v>158</v>
      </c>
      <c r="AU354" s="228" t="s">
        <v>162</v>
      </c>
      <c r="AY354" s="17" t="s">
        <v>156</v>
      </c>
      <c r="BE354" s="229">
        <f>IF(N354="základní",J354,0)</f>
        <v>0</v>
      </c>
      <c r="BF354" s="229">
        <f>IF(N354="snížená",J354,0)</f>
        <v>0</v>
      </c>
      <c r="BG354" s="229">
        <f>IF(N354="zákl. přenesená",J354,0)</f>
        <v>0</v>
      </c>
      <c r="BH354" s="229">
        <f>IF(N354="sníž. přenesená",J354,0)</f>
        <v>0</v>
      </c>
      <c r="BI354" s="229">
        <f>IF(N354="nulová",J354,0)</f>
        <v>0</v>
      </c>
      <c r="BJ354" s="17" t="s">
        <v>162</v>
      </c>
      <c r="BK354" s="229">
        <f>ROUND(I354*H354,2)</f>
        <v>0</v>
      </c>
      <c r="BL354" s="17" t="s">
        <v>246</v>
      </c>
      <c r="BM354" s="228" t="s">
        <v>534</v>
      </c>
    </row>
    <row r="355" s="12" customFormat="1" ht="22.8" customHeight="1">
      <c r="A355" s="12"/>
      <c r="B355" s="200"/>
      <c r="C355" s="201"/>
      <c r="D355" s="202" t="s">
        <v>77</v>
      </c>
      <c r="E355" s="214" t="s">
        <v>535</v>
      </c>
      <c r="F355" s="214" t="s">
        <v>536</v>
      </c>
      <c r="G355" s="201"/>
      <c r="H355" s="201"/>
      <c r="I355" s="204"/>
      <c r="J355" s="215">
        <f>BK355</f>
        <v>0</v>
      </c>
      <c r="K355" s="201"/>
      <c r="L355" s="206"/>
      <c r="M355" s="207"/>
      <c r="N355" s="208"/>
      <c r="O355" s="208"/>
      <c r="P355" s="209">
        <f>SUM(P356:P358)</f>
        <v>0</v>
      </c>
      <c r="Q355" s="208"/>
      <c r="R355" s="209">
        <f>SUM(R356:R358)</f>
        <v>0</v>
      </c>
      <c r="S355" s="208"/>
      <c r="T355" s="210">
        <f>SUM(T356:T358)</f>
        <v>1.09764</v>
      </c>
      <c r="U355" s="12"/>
      <c r="V355" s="12"/>
      <c r="W355" s="12"/>
      <c r="X355" s="12"/>
      <c r="Y355" s="12"/>
      <c r="Z355" s="12"/>
      <c r="AA355" s="12"/>
      <c r="AB355" s="12"/>
      <c r="AC355" s="12"/>
      <c r="AD355" s="12"/>
      <c r="AE355" s="12"/>
      <c r="AR355" s="211" t="s">
        <v>162</v>
      </c>
      <c r="AT355" s="212" t="s">
        <v>77</v>
      </c>
      <c r="AU355" s="212" t="s">
        <v>86</v>
      </c>
      <c r="AY355" s="211" t="s">
        <v>156</v>
      </c>
      <c r="BK355" s="213">
        <f>SUM(BK356:BK358)</f>
        <v>0</v>
      </c>
    </row>
    <row r="356" s="2" customFormat="1" ht="21.75" customHeight="1">
      <c r="A356" s="38"/>
      <c r="B356" s="39"/>
      <c r="C356" s="216" t="s">
        <v>537</v>
      </c>
      <c r="D356" s="216" t="s">
        <v>158</v>
      </c>
      <c r="E356" s="217" t="s">
        <v>538</v>
      </c>
      <c r="F356" s="218" t="s">
        <v>539</v>
      </c>
      <c r="G356" s="219" t="s">
        <v>90</v>
      </c>
      <c r="H356" s="220">
        <v>60.979999999999997</v>
      </c>
      <c r="I356" s="221"/>
      <c r="J356" s="222">
        <f>ROUND(I356*H356,2)</f>
        <v>0</v>
      </c>
      <c r="K356" s="223"/>
      <c r="L356" s="44"/>
      <c r="M356" s="224" t="s">
        <v>1</v>
      </c>
      <c r="N356" s="225" t="s">
        <v>44</v>
      </c>
      <c r="O356" s="91"/>
      <c r="P356" s="226">
        <f>O356*H356</f>
        <v>0</v>
      </c>
      <c r="Q356" s="226">
        <v>0</v>
      </c>
      <c r="R356" s="226">
        <f>Q356*H356</f>
        <v>0</v>
      </c>
      <c r="S356" s="226">
        <v>0.017999999999999999</v>
      </c>
      <c r="T356" s="227">
        <f>S356*H356</f>
        <v>1.09764</v>
      </c>
      <c r="U356" s="38"/>
      <c r="V356" s="38"/>
      <c r="W356" s="38"/>
      <c r="X356" s="38"/>
      <c r="Y356" s="38"/>
      <c r="Z356" s="38"/>
      <c r="AA356" s="38"/>
      <c r="AB356" s="38"/>
      <c r="AC356" s="38"/>
      <c r="AD356" s="38"/>
      <c r="AE356" s="38"/>
      <c r="AR356" s="228" t="s">
        <v>246</v>
      </c>
      <c r="AT356" s="228" t="s">
        <v>158</v>
      </c>
      <c r="AU356" s="228" t="s">
        <v>162</v>
      </c>
      <c r="AY356" s="17" t="s">
        <v>156</v>
      </c>
      <c r="BE356" s="229">
        <f>IF(N356="základní",J356,0)</f>
        <v>0</v>
      </c>
      <c r="BF356" s="229">
        <f>IF(N356="snížená",J356,0)</f>
        <v>0</v>
      </c>
      <c r="BG356" s="229">
        <f>IF(N356="zákl. přenesená",J356,0)</f>
        <v>0</v>
      </c>
      <c r="BH356" s="229">
        <f>IF(N356="sníž. přenesená",J356,0)</f>
        <v>0</v>
      </c>
      <c r="BI356" s="229">
        <f>IF(N356="nulová",J356,0)</f>
        <v>0</v>
      </c>
      <c r="BJ356" s="17" t="s">
        <v>162</v>
      </c>
      <c r="BK356" s="229">
        <f>ROUND(I356*H356,2)</f>
        <v>0</v>
      </c>
      <c r="BL356" s="17" t="s">
        <v>246</v>
      </c>
      <c r="BM356" s="228" t="s">
        <v>540</v>
      </c>
    </row>
    <row r="357" s="13" customFormat="1">
      <c r="A357" s="13"/>
      <c r="B357" s="230"/>
      <c r="C357" s="231"/>
      <c r="D357" s="232" t="s">
        <v>164</v>
      </c>
      <c r="E357" s="233" t="s">
        <v>1</v>
      </c>
      <c r="F357" s="234" t="s">
        <v>88</v>
      </c>
      <c r="G357" s="231"/>
      <c r="H357" s="235">
        <v>60.979999999999997</v>
      </c>
      <c r="I357" s="236"/>
      <c r="J357" s="231"/>
      <c r="K357" s="231"/>
      <c r="L357" s="237"/>
      <c r="M357" s="238"/>
      <c r="N357" s="239"/>
      <c r="O357" s="239"/>
      <c r="P357" s="239"/>
      <c r="Q357" s="239"/>
      <c r="R357" s="239"/>
      <c r="S357" s="239"/>
      <c r="T357" s="240"/>
      <c r="U357" s="13"/>
      <c r="V357" s="13"/>
      <c r="W357" s="13"/>
      <c r="X357" s="13"/>
      <c r="Y357" s="13"/>
      <c r="Z357" s="13"/>
      <c r="AA357" s="13"/>
      <c r="AB357" s="13"/>
      <c r="AC357" s="13"/>
      <c r="AD357" s="13"/>
      <c r="AE357" s="13"/>
      <c r="AT357" s="241" t="s">
        <v>164</v>
      </c>
      <c r="AU357" s="241" t="s">
        <v>162</v>
      </c>
      <c r="AV357" s="13" t="s">
        <v>162</v>
      </c>
      <c r="AW357" s="13" t="s">
        <v>34</v>
      </c>
      <c r="AX357" s="13" t="s">
        <v>78</v>
      </c>
      <c r="AY357" s="241" t="s">
        <v>156</v>
      </c>
    </row>
    <row r="358" s="14" customFormat="1">
      <c r="A358" s="14"/>
      <c r="B358" s="242"/>
      <c r="C358" s="243"/>
      <c r="D358" s="232" t="s">
        <v>164</v>
      </c>
      <c r="E358" s="244" t="s">
        <v>1</v>
      </c>
      <c r="F358" s="245" t="s">
        <v>167</v>
      </c>
      <c r="G358" s="243"/>
      <c r="H358" s="246">
        <v>60.979999999999997</v>
      </c>
      <c r="I358" s="247"/>
      <c r="J358" s="243"/>
      <c r="K358" s="243"/>
      <c r="L358" s="248"/>
      <c r="M358" s="249"/>
      <c r="N358" s="250"/>
      <c r="O358" s="250"/>
      <c r="P358" s="250"/>
      <c r="Q358" s="250"/>
      <c r="R358" s="250"/>
      <c r="S358" s="250"/>
      <c r="T358" s="251"/>
      <c r="U358" s="14"/>
      <c r="V358" s="14"/>
      <c r="W358" s="14"/>
      <c r="X358" s="14"/>
      <c r="Y358" s="14"/>
      <c r="Z358" s="14"/>
      <c r="AA358" s="14"/>
      <c r="AB358" s="14"/>
      <c r="AC358" s="14"/>
      <c r="AD358" s="14"/>
      <c r="AE358" s="14"/>
      <c r="AT358" s="252" t="s">
        <v>164</v>
      </c>
      <c r="AU358" s="252" t="s">
        <v>162</v>
      </c>
      <c r="AV358" s="14" t="s">
        <v>161</v>
      </c>
      <c r="AW358" s="14" t="s">
        <v>34</v>
      </c>
      <c r="AX358" s="14" t="s">
        <v>86</v>
      </c>
      <c r="AY358" s="252" t="s">
        <v>156</v>
      </c>
    </row>
    <row r="359" s="12" customFormat="1" ht="22.8" customHeight="1">
      <c r="A359" s="12"/>
      <c r="B359" s="200"/>
      <c r="C359" s="201"/>
      <c r="D359" s="202" t="s">
        <v>77</v>
      </c>
      <c r="E359" s="214" t="s">
        <v>541</v>
      </c>
      <c r="F359" s="214" t="s">
        <v>542</v>
      </c>
      <c r="G359" s="201"/>
      <c r="H359" s="201"/>
      <c r="I359" s="204"/>
      <c r="J359" s="215">
        <f>BK359</f>
        <v>0</v>
      </c>
      <c r="K359" s="201"/>
      <c r="L359" s="206"/>
      <c r="M359" s="207"/>
      <c r="N359" s="208"/>
      <c r="O359" s="208"/>
      <c r="P359" s="209">
        <f>SUM(P360:P361)</f>
        <v>0</v>
      </c>
      <c r="Q359" s="208"/>
      <c r="R359" s="209">
        <f>SUM(R360:R361)</f>
        <v>0</v>
      </c>
      <c r="S359" s="208"/>
      <c r="T359" s="210">
        <f>SUM(T360:T361)</f>
        <v>0.036141</v>
      </c>
      <c r="U359" s="12"/>
      <c r="V359" s="12"/>
      <c r="W359" s="12"/>
      <c r="X359" s="12"/>
      <c r="Y359" s="12"/>
      <c r="Z359" s="12"/>
      <c r="AA359" s="12"/>
      <c r="AB359" s="12"/>
      <c r="AC359" s="12"/>
      <c r="AD359" s="12"/>
      <c r="AE359" s="12"/>
      <c r="AR359" s="211" t="s">
        <v>162</v>
      </c>
      <c r="AT359" s="212" t="s">
        <v>77</v>
      </c>
      <c r="AU359" s="212" t="s">
        <v>86</v>
      </c>
      <c r="AY359" s="211" t="s">
        <v>156</v>
      </c>
      <c r="BK359" s="213">
        <f>SUM(BK360:BK361)</f>
        <v>0</v>
      </c>
    </row>
    <row r="360" s="2" customFormat="1" ht="24.15" customHeight="1">
      <c r="A360" s="38"/>
      <c r="B360" s="39"/>
      <c r="C360" s="216" t="s">
        <v>543</v>
      </c>
      <c r="D360" s="216" t="s">
        <v>158</v>
      </c>
      <c r="E360" s="217" t="s">
        <v>544</v>
      </c>
      <c r="F360" s="218" t="s">
        <v>545</v>
      </c>
      <c r="G360" s="219" t="s">
        <v>90</v>
      </c>
      <c r="H360" s="220">
        <v>2.1000000000000001</v>
      </c>
      <c r="I360" s="221"/>
      <c r="J360" s="222">
        <f>ROUND(I360*H360,2)</f>
        <v>0</v>
      </c>
      <c r="K360" s="223"/>
      <c r="L360" s="44"/>
      <c r="M360" s="224" t="s">
        <v>1</v>
      </c>
      <c r="N360" s="225" t="s">
        <v>44</v>
      </c>
      <c r="O360" s="91"/>
      <c r="P360" s="226">
        <f>O360*H360</f>
        <v>0</v>
      </c>
      <c r="Q360" s="226">
        <v>0</v>
      </c>
      <c r="R360" s="226">
        <f>Q360*H360</f>
        <v>0</v>
      </c>
      <c r="S360" s="226">
        <v>0.01721</v>
      </c>
      <c r="T360" s="227">
        <f>S360*H360</f>
        <v>0.036141</v>
      </c>
      <c r="U360" s="38"/>
      <c r="V360" s="38"/>
      <c r="W360" s="38"/>
      <c r="X360" s="38"/>
      <c r="Y360" s="38"/>
      <c r="Z360" s="38"/>
      <c r="AA360" s="38"/>
      <c r="AB360" s="38"/>
      <c r="AC360" s="38"/>
      <c r="AD360" s="38"/>
      <c r="AE360" s="38"/>
      <c r="AR360" s="228" t="s">
        <v>246</v>
      </c>
      <c r="AT360" s="228" t="s">
        <v>158</v>
      </c>
      <c r="AU360" s="228" t="s">
        <v>162</v>
      </c>
      <c r="AY360" s="17" t="s">
        <v>156</v>
      </c>
      <c r="BE360" s="229">
        <f>IF(N360="základní",J360,0)</f>
        <v>0</v>
      </c>
      <c r="BF360" s="229">
        <f>IF(N360="snížená",J360,0)</f>
        <v>0</v>
      </c>
      <c r="BG360" s="229">
        <f>IF(N360="zákl. přenesená",J360,0)</f>
        <v>0</v>
      </c>
      <c r="BH360" s="229">
        <f>IF(N360="sníž. přenesená",J360,0)</f>
        <v>0</v>
      </c>
      <c r="BI360" s="229">
        <f>IF(N360="nulová",J360,0)</f>
        <v>0</v>
      </c>
      <c r="BJ360" s="17" t="s">
        <v>162</v>
      </c>
      <c r="BK360" s="229">
        <f>ROUND(I360*H360,2)</f>
        <v>0</v>
      </c>
      <c r="BL360" s="17" t="s">
        <v>246</v>
      </c>
      <c r="BM360" s="228" t="s">
        <v>546</v>
      </c>
    </row>
    <row r="361" s="13" customFormat="1">
      <c r="A361" s="13"/>
      <c r="B361" s="230"/>
      <c r="C361" s="231"/>
      <c r="D361" s="232" t="s">
        <v>164</v>
      </c>
      <c r="E361" s="233" t="s">
        <v>1</v>
      </c>
      <c r="F361" s="234" t="s">
        <v>547</v>
      </c>
      <c r="G361" s="231"/>
      <c r="H361" s="235">
        <v>2.1000000000000001</v>
      </c>
      <c r="I361" s="236"/>
      <c r="J361" s="231"/>
      <c r="K361" s="231"/>
      <c r="L361" s="237"/>
      <c r="M361" s="238"/>
      <c r="N361" s="239"/>
      <c r="O361" s="239"/>
      <c r="P361" s="239"/>
      <c r="Q361" s="239"/>
      <c r="R361" s="239"/>
      <c r="S361" s="239"/>
      <c r="T361" s="240"/>
      <c r="U361" s="13"/>
      <c r="V361" s="13"/>
      <c r="W361" s="13"/>
      <c r="X361" s="13"/>
      <c r="Y361" s="13"/>
      <c r="Z361" s="13"/>
      <c r="AA361" s="13"/>
      <c r="AB361" s="13"/>
      <c r="AC361" s="13"/>
      <c r="AD361" s="13"/>
      <c r="AE361" s="13"/>
      <c r="AT361" s="241" t="s">
        <v>164</v>
      </c>
      <c r="AU361" s="241" t="s">
        <v>162</v>
      </c>
      <c r="AV361" s="13" t="s">
        <v>162</v>
      </c>
      <c r="AW361" s="13" t="s">
        <v>34</v>
      </c>
      <c r="AX361" s="13" t="s">
        <v>86</v>
      </c>
      <c r="AY361" s="241" t="s">
        <v>156</v>
      </c>
    </row>
    <row r="362" s="12" customFormat="1" ht="22.8" customHeight="1">
      <c r="A362" s="12"/>
      <c r="B362" s="200"/>
      <c r="C362" s="201"/>
      <c r="D362" s="202" t="s">
        <v>77</v>
      </c>
      <c r="E362" s="214" t="s">
        <v>548</v>
      </c>
      <c r="F362" s="214" t="s">
        <v>549</v>
      </c>
      <c r="G362" s="201"/>
      <c r="H362" s="201"/>
      <c r="I362" s="204"/>
      <c r="J362" s="215">
        <f>BK362</f>
        <v>0</v>
      </c>
      <c r="K362" s="201"/>
      <c r="L362" s="206"/>
      <c r="M362" s="207"/>
      <c r="N362" s="208"/>
      <c r="O362" s="208"/>
      <c r="P362" s="209">
        <f>SUM(P363:P404)</f>
        <v>0</v>
      </c>
      <c r="Q362" s="208"/>
      <c r="R362" s="209">
        <f>SUM(R363:R404)</f>
        <v>0.27422999999999997</v>
      </c>
      <c r="S362" s="208"/>
      <c r="T362" s="210">
        <f>SUM(T363:T404)</f>
        <v>0.27114149999999998</v>
      </c>
      <c r="U362" s="12"/>
      <c r="V362" s="12"/>
      <c r="W362" s="12"/>
      <c r="X362" s="12"/>
      <c r="Y362" s="12"/>
      <c r="Z362" s="12"/>
      <c r="AA362" s="12"/>
      <c r="AB362" s="12"/>
      <c r="AC362" s="12"/>
      <c r="AD362" s="12"/>
      <c r="AE362" s="12"/>
      <c r="AR362" s="211" t="s">
        <v>162</v>
      </c>
      <c r="AT362" s="212" t="s">
        <v>77</v>
      </c>
      <c r="AU362" s="212" t="s">
        <v>86</v>
      </c>
      <c r="AY362" s="211" t="s">
        <v>156</v>
      </c>
      <c r="BK362" s="213">
        <f>SUM(BK363:BK404)</f>
        <v>0</v>
      </c>
    </row>
    <row r="363" s="2" customFormat="1" ht="37.8" customHeight="1">
      <c r="A363" s="38"/>
      <c r="B363" s="39"/>
      <c r="C363" s="216" t="s">
        <v>550</v>
      </c>
      <c r="D363" s="216" t="s">
        <v>158</v>
      </c>
      <c r="E363" s="217" t="s">
        <v>551</v>
      </c>
      <c r="F363" s="218" t="s">
        <v>552</v>
      </c>
      <c r="G363" s="219" t="s">
        <v>224</v>
      </c>
      <c r="H363" s="220">
        <v>2.1000000000000001</v>
      </c>
      <c r="I363" s="221"/>
      <c r="J363" s="222">
        <f>ROUND(I363*H363,2)</f>
        <v>0</v>
      </c>
      <c r="K363" s="223"/>
      <c r="L363" s="44"/>
      <c r="M363" s="224" t="s">
        <v>1</v>
      </c>
      <c r="N363" s="225" t="s">
        <v>44</v>
      </c>
      <c r="O363" s="91"/>
      <c r="P363" s="226">
        <f>O363*H363</f>
        <v>0</v>
      </c>
      <c r="Q363" s="226">
        <v>0</v>
      </c>
      <c r="R363" s="226">
        <f>Q363*H363</f>
        <v>0</v>
      </c>
      <c r="S363" s="226">
        <v>0</v>
      </c>
      <c r="T363" s="227">
        <f>S363*H363</f>
        <v>0</v>
      </c>
      <c r="U363" s="38"/>
      <c r="V363" s="38"/>
      <c r="W363" s="38"/>
      <c r="X363" s="38"/>
      <c r="Y363" s="38"/>
      <c r="Z363" s="38"/>
      <c r="AA363" s="38"/>
      <c r="AB363" s="38"/>
      <c r="AC363" s="38"/>
      <c r="AD363" s="38"/>
      <c r="AE363" s="38"/>
      <c r="AR363" s="228" t="s">
        <v>246</v>
      </c>
      <c r="AT363" s="228" t="s">
        <v>158</v>
      </c>
      <c r="AU363" s="228" t="s">
        <v>162</v>
      </c>
      <c r="AY363" s="17" t="s">
        <v>156</v>
      </c>
      <c r="BE363" s="229">
        <f>IF(N363="základní",J363,0)</f>
        <v>0</v>
      </c>
      <c r="BF363" s="229">
        <f>IF(N363="snížená",J363,0)</f>
        <v>0</v>
      </c>
      <c r="BG363" s="229">
        <f>IF(N363="zákl. přenesená",J363,0)</f>
        <v>0</v>
      </c>
      <c r="BH363" s="229">
        <f>IF(N363="sníž. přenesená",J363,0)</f>
        <v>0</v>
      </c>
      <c r="BI363" s="229">
        <f>IF(N363="nulová",J363,0)</f>
        <v>0</v>
      </c>
      <c r="BJ363" s="17" t="s">
        <v>162</v>
      </c>
      <c r="BK363" s="229">
        <f>ROUND(I363*H363,2)</f>
        <v>0</v>
      </c>
      <c r="BL363" s="17" t="s">
        <v>246</v>
      </c>
      <c r="BM363" s="228" t="s">
        <v>553</v>
      </c>
    </row>
    <row r="364" s="13" customFormat="1">
      <c r="A364" s="13"/>
      <c r="B364" s="230"/>
      <c r="C364" s="231"/>
      <c r="D364" s="232" t="s">
        <v>164</v>
      </c>
      <c r="E364" s="233" t="s">
        <v>1</v>
      </c>
      <c r="F364" s="234" t="s">
        <v>554</v>
      </c>
      <c r="G364" s="231"/>
      <c r="H364" s="235">
        <v>2.1000000000000001</v>
      </c>
      <c r="I364" s="236"/>
      <c r="J364" s="231"/>
      <c r="K364" s="231"/>
      <c r="L364" s="237"/>
      <c r="M364" s="238"/>
      <c r="N364" s="239"/>
      <c r="O364" s="239"/>
      <c r="P364" s="239"/>
      <c r="Q364" s="239"/>
      <c r="R364" s="239"/>
      <c r="S364" s="239"/>
      <c r="T364" s="240"/>
      <c r="U364" s="13"/>
      <c r="V364" s="13"/>
      <c r="W364" s="13"/>
      <c r="X364" s="13"/>
      <c r="Y364" s="13"/>
      <c r="Z364" s="13"/>
      <c r="AA364" s="13"/>
      <c r="AB364" s="13"/>
      <c r="AC364" s="13"/>
      <c r="AD364" s="13"/>
      <c r="AE364" s="13"/>
      <c r="AT364" s="241" t="s">
        <v>164</v>
      </c>
      <c r="AU364" s="241" t="s">
        <v>162</v>
      </c>
      <c r="AV364" s="13" t="s">
        <v>162</v>
      </c>
      <c r="AW364" s="13" t="s">
        <v>34</v>
      </c>
      <c r="AX364" s="13" t="s">
        <v>86</v>
      </c>
      <c r="AY364" s="241" t="s">
        <v>156</v>
      </c>
    </row>
    <row r="365" s="2" customFormat="1" ht="49.05" customHeight="1">
      <c r="A365" s="38"/>
      <c r="B365" s="39"/>
      <c r="C365" s="216" t="s">
        <v>555</v>
      </c>
      <c r="D365" s="216" t="s">
        <v>158</v>
      </c>
      <c r="E365" s="217" t="s">
        <v>556</v>
      </c>
      <c r="F365" s="218" t="s">
        <v>557</v>
      </c>
      <c r="G365" s="219" t="s">
        <v>342</v>
      </c>
      <c r="H365" s="220">
        <v>1</v>
      </c>
      <c r="I365" s="221"/>
      <c r="J365" s="222">
        <f>ROUND(I365*H365,2)</f>
        <v>0</v>
      </c>
      <c r="K365" s="223"/>
      <c r="L365" s="44"/>
      <c r="M365" s="224" t="s">
        <v>1</v>
      </c>
      <c r="N365" s="225" t="s">
        <v>44</v>
      </c>
      <c r="O365" s="91"/>
      <c r="P365" s="226">
        <f>O365*H365</f>
        <v>0</v>
      </c>
      <c r="Q365" s="226">
        <v>0</v>
      </c>
      <c r="R365" s="226">
        <f>Q365*H365</f>
        <v>0</v>
      </c>
      <c r="S365" s="226">
        <v>0</v>
      </c>
      <c r="T365" s="227">
        <f>S365*H365</f>
        <v>0</v>
      </c>
      <c r="U365" s="38"/>
      <c r="V365" s="38"/>
      <c r="W365" s="38"/>
      <c r="X365" s="38"/>
      <c r="Y365" s="38"/>
      <c r="Z365" s="38"/>
      <c r="AA365" s="38"/>
      <c r="AB365" s="38"/>
      <c r="AC365" s="38"/>
      <c r="AD365" s="38"/>
      <c r="AE365" s="38"/>
      <c r="AR365" s="228" t="s">
        <v>246</v>
      </c>
      <c r="AT365" s="228" t="s">
        <v>158</v>
      </c>
      <c r="AU365" s="228" t="s">
        <v>162</v>
      </c>
      <c r="AY365" s="17" t="s">
        <v>156</v>
      </c>
      <c r="BE365" s="229">
        <f>IF(N365="základní",J365,0)</f>
        <v>0</v>
      </c>
      <c r="BF365" s="229">
        <f>IF(N365="snížená",J365,0)</f>
        <v>0</v>
      </c>
      <c r="BG365" s="229">
        <f>IF(N365="zákl. přenesená",J365,0)</f>
        <v>0</v>
      </c>
      <c r="BH365" s="229">
        <f>IF(N365="sníž. přenesená",J365,0)</f>
        <v>0</v>
      </c>
      <c r="BI365" s="229">
        <f>IF(N365="nulová",J365,0)</f>
        <v>0</v>
      </c>
      <c r="BJ365" s="17" t="s">
        <v>162</v>
      </c>
      <c r="BK365" s="229">
        <f>ROUND(I365*H365,2)</f>
        <v>0</v>
      </c>
      <c r="BL365" s="17" t="s">
        <v>246</v>
      </c>
      <c r="BM365" s="228" t="s">
        <v>558</v>
      </c>
    </row>
    <row r="366" s="13" customFormat="1">
      <c r="A366" s="13"/>
      <c r="B366" s="230"/>
      <c r="C366" s="231"/>
      <c r="D366" s="232" t="s">
        <v>164</v>
      </c>
      <c r="E366" s="233" t="s">
        <v>1</v>
      </c>
      <c r="F366" s="234" t="s">
        <v>86</v>
      </c>
      <c r="G366" s="231"/>
      <c r="H366" s="235">
        <v>1</v>
      </c>
      <c r="I366" s="236"/>
      <c r="J366" s="231"/>
      <c r="K366" s="231"/>
      <c r="L366" s="237"/>
      <c r="M366" s="238"/>
      <c r="N366" s="239"/>
      <c r="O366" s="239"/>
      <c r="P366" s="239"/>
      <c r="Q366" s="239"/>
      <c r="R366" s="239"/>
      <c r="S366" s="239"/>
      <c r="T366" s="240"/>
      <c r="U366" s="13"/>
      <c r="V366" s="13"/>
      <c r="W366" s="13"/>
      <c r="X366" s="13"/>
      <c r="Y366" s="13"/>
      <c r="Z366" s="13"/>
      <c r="AA366" s="13"/>
      <c r="AB366" s="13"/>
      <c r="AC366" s="13"/>
      <c r="AD366" s="13"/>
      <c r="AE366" s="13"/>
      <c r="AT366" s="241" t="s">
        <v>164</v>
      </c>
      <c r="AU366" s="241" t="s">
        <v>162</v>
      </c>
      <c r="AV366" s="13" t="s">
        <v>162</v>
      </c>
      <c r="AW366" s="13" t="s">
        <v>34</v>
      </c>
      <c r="AX366" s="13" t="s">
        <v>86</v>
      </c>
      <c r="AY366" s="241" t="s">
        <v>156</v>
      </c>
    </row>
    <row r="367" s="2" customFormat="1" ht="16.5" customHeight="1">
      <c r="A367" s="38"/>
      <c r="B367" s="39"/>
      <c r="C367" s="216" t="s">
        <v>559</v>
      </c>
      <c r="D367" s="216" t="s">
        <v>158</v>
      </c>
      <c r="E367" s="217" t="s">
        <v>560</v>
      </c>
      <c r="F367" s="218" t="s">
        <v>561</v>
      </c>
      <c r="G367" s="219" t="s">
        <v>90</v>
      </c>
      <c r="H367" s="220">
        <v>2.9700000000000002</v>
      </c>
      <c r="I367" s="221"/>
      <c r="J367" s="222">
        <f>ROUND(I367*H367,2)</f>
        <v>0</v>
      </c>
      <c r="K367" s="223"/>
      <c r="L367" s="44"/>
      <c r="M367" s="224" t="s">
        <v>1</v>
      </c>
      <c r="N367" s="225" t="s">
        <v>44</v>
      </c>
      <c r="O367" s="91"/>
      <c r="P367" s="226">
        <f>O367*H367</f>
        <v>0</v>
      </c>
      <c r="Q367" s="226">
        <v>0</v>
      </c>
      <c r="R367" s="226">
        <f>Q367*H367</f>
        <v>0</v>
      </c>
      <c r="S367" s="226">
        <v>0.01695</v>
      </c>
      <c r="T367" s="227">
        <f>S367*H367</f>
        <v>0.050341500000000004</v>
      </c>
      <c r="U367" s="38"/>
      <c r="V367" s="38"/>
      <c r="W367" s="38"/>
      <c r="X367" s="38"/>
      <c r="Y367" s="38"/>
      <c r="Z367" s="38"/>
      <c r="AA367" s="38"/>
      <c r="AB367" s="38"/>
      <c r="AC367" s="38"/>
      <c r="AD367" s="38"/>
      <c r="AE367" s="38"/>
      <c r="AR367" s="228" t="s">
        <v>246</v>
      </c>
      <c r="AT367" s="228" t="s">
        <v>158</v>
      </c>
      <c r="AU367" s="228" t="s">
        <v>162</v>
      </c>
      <c r="AY367" s="17" t="s">
        <v>156</v>
      </c>
      <c r="BE367" s="229">
        <f>IF(N367="základní",J367,0)</f>
        <v>0</v>
      </c>
      <c r="BF367" s="229">
        <f>IF(N367="snížená",J367,0)</f>
        <v>0</v>
      </c>
      <c r="BG367" s="229">
        <f>IF(N367="zákl. přenesená",J367,0)</f>
        <v>0</v>
      </c>
      <c r="BH367" s="229">
        <f>IF(N367="sníž. přenesená",J367,0)</f>
        <v>0</v>
      </c>
      <c r="BI367" s="229">
        <f>IF(N367="nulová",J367,0)</f>
        <v>0</v>
      </c>
      <c r="BJ367" s="17" t="s">
        <v>162</v>
      </c>
      <c r="BK367" s="229">
        <f>ROUND(I367*H367,2)</f>
        <v>0</v>
      </c>
      <c r="BL367" s="17" t="s">
        <v>246</v>
      </c>
      <c r="BM367" s="228" t="s">
        <v>562</v>
      </c>
    </row>
    <row r="368" s="13" customFormat="1">
      <c r="A368" s="13"/>
      <c r="B368" s="230"/>
      <c r="C368" s="231"/>
      <c r="D368" s="232" t="s">
        <v>164</v>
      </c>
      <c r="E368" s="233" t="s">
        <v>1</v>
      </c>
      <c r="F368" s="234" t="s">
        <v>563</v>
      </c>
      <c r="G368" s="231"/>
      <c r="H368" s="235">
        <v>1.8899999999999999</v>
      </c>
      <c r="I368" s="236"/>
      <c r="J368" s="231"/>
      <c r="K368" s="231"/>
      <c r="L368" s="237"/>
      <c r="M368" s="238"/>
      <c r="N368" s="239"/>
      <c r="O368" s="239"/>
      <c r="P368" s="239"/>
      <c r="Q368" s="239"/>
      <c r="R368" s="239"/>
      <c r="S368" s="239"/>
      <c r="T368" s="240"/>
      <c r="U368" s="13"/>
      <c r="V368" s="13"/>
      <c r="W368" s="13"/>
      <c r="X368" s="13"/>
      <c r="Y368" s="13"/>
      <c r="Z368" s="13"/>
      <c r="AA368" s="13"/>
      <c r="AB368" s="13"/>
      <c r="AC368" s="13"/>
      <c r="AD368" s="13"/>
      <c r="AE368" s="13"/>
      <c r="AT368" s="241" t="s">
        <v>164</v>
      </c>
      <c r="AU368" s="241" t="s">
        <v>162</v>
      </c>
      <c r="AV368" s="13" t="s">
        <v>162</v>
      </c>
      <c r="AW368" s="13" t="s">
        <v>34</v>
      </c>
      <c r="AX368" s="13" t="s">
        <v>78</v>
      </c>
      <c r="AY368" s="241" t="s">
        <v>156</v>
      </c>
    </row>
    <row r="369" s="13" customFormat="1">
      <c r="A369" s="13"/>
      <c r="B369" s="230"/>
      <c r="C369" s="231"/>
      <c r="D369" s="232" t="s">
        <v>164</v>
      </c>
      <c r="E369" s="233" t="s">
        <v>1</v>
      </c>
      <c r="F369" s="234" t="s">
        <v>564</v>
      </c>
      <c r="G369" s="231"/>
      <c r="H369" s="235">
        <v>1.0800000000000001</v>
      </c>
      <c r="I369" s="236"/>
      <c r="J369" s="231"/>
      <c r="K369" s="231"/>
      <c r="L369" s="237"/>
      <c r="M369" s="238"/>
      <c r="N369" s="239"/>
      <c r="O369" s="239"/>
      <c r="P369" s="239"/>
      <c r="Q369" s="239"/>
      <c r="R369" s="239"/>
      <c r="S369" s="239"/>
      <c r="T369" s="240"/>
      <c r="U369" s="13"/>
      <c r="V369" s="13"/>
      <c r="W369" s="13"/>
      <c r="X369" s="13"/>
      <c r="Y369" s="13"/>
      <c r="Z369" s="13"/>
      <c r="AA369" s="13"/>
      <c r="AB369" s="13"/>
      <c r="AC369" s="13"/>
      <c r="AD369" s="13"/>
      <c r="AE369" s="13"/>
      <c r="AT369" s="241" t="s">
        <v>164</v>
      </c>
      <c r="AU369" s="241" t="s">
        <v>162</v>
      </c>
      <c r="AV369" s="13" t="s">
        <v>162</v>
      </c>
      <c r="AW369" s="13" t="s">
        <v>34</v>
      </c>
      <c r="AX369" s="13" t="s">
        <v>78</v>
      </c>
      <c r="AY369" s="241" t="s">
        <v>156</v>
      </c>
    </row>
    <row r="370" s="14" customFormat="1">
      <c r="A370" s="14"/>
      <c r="B370" s="242"/>
      <c r="C370" s="243"/>
      <c r="D370" s="232" t="s">
        <v>164</v>
      </c>
      <c r="E370" s="244" t="s">
        <v>1</v>
      </c>
      <c r="F370" s="245" t="s">
        <v>167</v>
      </c>
      <c r="G370" s="243"/>
      <c r="H370" s="246">
        <v>2.9700000000000002</v>
      </c>
      <c r="I370" s="247"/>
      <c r="J370" s="243"/>
      <c r="K370" s="243"/>
      <c r="L370" s="248"/>
      <c r="M370" s="249"/>
      <c r="N370" s="250"/>
      <c r="O370" s="250"/>
      <c r="P370" s="250"/>
      <c r="Q370" s="250"/>
      <c r="R370" s="250"/>
      <c r="S370" s="250"/>
      <c r="T370" s="251"/>
      <c r="U370" s="14"/>
      <c r="V370" s="14"/>
      <c r="W370" s="14"/>
      <c r="X370" s="14"/>
      <c r="Y370" s="14"/>
      <c r="Z370" s="14"/>
      <c r="AA370" s="14"/>
      <c r="AB370" s="14"/>
      <c r="AC370" s="14"/>
      <c r="AD370" s="14"/>
      <c r="AE370" s="14"/>
      <c r="AT370" s="252" t="s">
        <v>164</v>
      </c>
      <c r="AU370" s="252" t="s">
        <v>162</v>
      </c>
      <c r="AV370" s="14" t="s">
        <v>161</v>
      </c>
      <c r="AW370" s="14" t="s">
        <v>34</v>
      </c>
      <c r="AX370" s="14" t="s">
        <v>86</v>
      </c>
      <c r="AY370" s="252" t="s">
        <v>156</v>
      </c>
    </row>
    <row r="371" s="2" customFormat="1" ht="24.15" customHeight="1">
      <c r="A371" s="38"/>
      <c r="B371" s="39"/>
      <c r="C371" s="216" t="s">
        <v>565</v>
      </c>
      <c r="D371" s="216" t="s">
        <v>158</v>
      </c>
      <c r="E371" s="217" t="s">
        <v>566</v>
      </c>
      <c r="F371" s="218" t="s">
        <v>567</v>
      </c>
      <c r="G371" s="219" t="s">
        <v>377</v>
      </c>
      <c r="H371" s="220">
        <v>8</v>
      </c>
      <c r="I371" s="221"/>
      <c r="J371" s="222">
        <f>ROUND(I371*H371,2)</f>
        <v>0</v>
      </c>
      <c r="K371" s="223"/>
      <c r="L371" s="44"/>
      <c r="M371" s="224" t="s">
        <v>1</v>
      </c>
      <c r="N371" s="225" t="s">
        <v>44</v>
      </c>
      <c r="O371" s="91"/>
      <c r="P371" s="226">
        <f>O371*H371</f>
        <v>0</v>
      </c>
      <c r="Q371" s="226">
        <v>0</v>
      </c>
      <c r="R371" s="226">
        <f>Q371*H371</f>
        <v>0</v>
      </c>
      <c r="S371" s="226">
        <v>0</v>
      </c>
      <c r="T371" s="227">
        <f>S371*H371</f>
        <v>0</v>
      </c>
      <c r="U371" s="38"/>
      <c r="V371" s="38"/>
      <c r="W371" s="38"/>
      <c r="X371" s="38"/>
      <c r="Y371" s="38"/>
      <c r="Z371" s="38"/>
      <c r="AA371" s="38"/>
      <c r="AB371" s="38"/>
      <c r="AC371" s="38"/>
      <c r="AD371" s="38"/>
      <c r="AE371" s="38"/>
      <c r="AR371" s="228" t="s">
        <v>246</v>
      </c>
      <c r="AT371" s="228" t="s">
        <v>158</v>
      </c>
      <c r="AU371" s="228" t="s">
        <v>162</v>
      </c>
      <c r="AY371" s="17" t="s">
        <v>156</v>
      </c>
      <c r="BE371" s="229">
        <f>IF(N371="základní",J371,0)</f>
        <v>0</v>
      </c>
      <c r="BF371" s="229">
        <f>IF(N371="snížená",J371,0)</f>
        <v>0</v>
      </c>
      <c r="BG371" s="229">
        <f>IF(N371="zákl. přenesená",J371,0)</f>
        <v>0</v>
      </c>
      <c r="BH371" s="229">
        <f>IF(N371="sníž. přenesená",J371,0)</f>
        <v>0</v>
      </c>
      <c r="BI371" s="229">
        <f>IF(N371="nulová",J371,0)</f>
        <v>0</v>
      </c>
      <c r="BJ371" s="17" t="s">
        <v>162</v>
      </c>
      <c r="BK371" s="229">
        <f>ROUND(I371*H371,2)</f>
        <v>0</v>
      </c>
      <c r="BL371" s="17" t="s">
        <v>246</v>
      </c>
      <c r="BM371" s="228" t="s">
        <v>568</v>
      </c>
    </row>
    <row r="372" s="13" customFormat="1">
      <c r="A372" s="13"/>
      <c r="B372" s="230"/>
      <c r="C372" s="231"/>
      <c r="D372" s="232" t="s">
        <v>164</v>
      </c>
      <c r="E372" s="233" t="s">
        <v>1</v>
      </c>
      <c r="F372" s="234" t="s">
        <v>569</v>
      </c>
      <c r="G372" s="231"/>
      <c r="H372" s="235">
        <v>3</v>
      </c>
      <c r="I372" s="236"/>
      <c r="J372" s="231"/>
      <c r="K372" s="231"/>
      <c r="L372" s="237"/>
      <c r="M372" s="238"/>
      <c r="N372" s="239"/>
      <c r="O372" s="239"/>
      <c r="P372" s="239"/>
      <c r="Q372" s="239"/>
      <c r="R372" s="239"/>
      <c r="S372" s="239"/>
      <c r="T372" s="240"/>
      <c r="U372" s="13"/>
      <c r="V372" s="13"/>
      <c r="W372" s="13"/>
      <c r="X372" s="13"/>
      <c r="Y372" s="13"/>
      <c r="Z372" s="13"/>
      <c r="AA372" s="13"/>
      <c r="AB372" s="13"/>
      <c r="AC372" s="13"/>
      <c r="AD372" s="13"/>
      <c r="AE372" s="13"/>
      <c r="AT372" s="241" t="s">
        <v>164</v>
      </c>
      <c r="AU372" s="241" t="s">
        <v>162</v>
      </c>
      <c r="AV372" s="13" t="s">
        <v>162</v>
      </c>
      <c r="AW372" s="13" t="s">
        <v>34</v>
      </c>
      <c r="AX372" s="13" t="s">
        <v>78</v>
      </c>
      <c r="AY372" s="241" t="s">
        <v>156</v>
      </c>
    </row>
    <row r="373" s="13" customFormat="1">
      <c r="A373" s="13"/>
      <c r="B373" s="230"/>
      <c r="C373" s="231"/>
      <c r="D373" s="232" t="s">
        <v>164</v>
      </c>
      <c r="E373" s="233" t="s">
        <v>1</v>
      </c>
      <c r="F373" s="234" t="s">
        <v>570</v>
      </c>
      <c r="G373" s="231"/>
      <c r="H373" s="235">
        <v>5</v>
      </c>
      <c r="I373" s="236"/>
      <c r="J373" s="231"/>
      <c r="K373" s="231"/>
      <c r="L373" s="237"/>
      <c r="M373" s="238"/>
      <c r="N373" s="239"/>
      <c r="O373" s="239"/>
      <c r="P373" s="239"/>
      <c r="Q373" s="239"/>
      <c r="R373" s="239"/>
      <c r="S373" s="239"/>
      <c r="T373" s="240"/>
      <c r="U373" s="13"/>
      <c r="V373" s="13"/>
      <c r="W373" s="13"/>
      <c r="X373" s="13"/>
      <c r="Y373" s="13"/>
      <c r="Z373" s="13"/>
      <c r="AA373" s="13"/>
      <c r="AB373" s="13"/>
      <c r="AC373" s="13"/>
      <c r="AD373" s="13"/>
      <c r="AE373" s="13"/>
      <c r="AT373" s="241" t="s">
        <v>164</v>
      </c>
      <c r="AU373" s="241" t="s">
        <v>162</v>
      </c>
      <c r="AV373" s="13" t="s">
        <v>162</v>
      </c>
      <c r="AW373" s="13" t="s">
        <v>34</v>
      </c>
      <c r="AX373" s="13" t="s">
        <v>78</v>
      </c>
      <c r="AY373" s="241" t="s">
        <v>156</v>
      </c>
    </row>
    <row r="374" s="14" customFormat="1">
      <c r="A374" s="14"/>
      <c r="B374" s="242"/>
      <c r="C374" s="243"/>
      <c r="D374" s="232" t="s">
        <v>164</v>
      </c>
      <c r="E374" s="244" t="s">
        <v>1</v>
      </c>
      <c r="F374" s="245" t="s">
        <v>167</v>
      </c>
      <c r="G374" s="243"/>
      <c r="H374" s="246">
        <v>8</v>
      </c>
      <c r="I374" s="247"/>
      <c r="J374" s="243"/>
      <c r="K374" s="243"/>
      <c r="L374" s="248"/>
      <c r="M374" s="249"/>
      <c r="N374" s="250"/>
      <c r="O374" s="250"/>
      <c r="P374" s="250"/>
      <c r="Q374" s="250"/>
      <c r="R374" s="250"/>
      <c r="S374" s="250"/>
      <c r="T374" s="251"/>
      <c r="U374" s="14"/>
      <c r="V374" s="14"/>
      <c r="W374" s="14"/>
      <c r="X374" s="14"/>
      <c r="Y374" s="14"/>
      <c r="Z374" s="14"/>
      <c r="AA374" s="14"/>
      <c r="AB374" s="14"/>
      <c r="AC374" s="14"/>
      <c r="AD374" s="14"/>
      <c r="AE374" s="14"/>
      <c r="AT374" s="252" t="s">
        <v>164</v>
      </c>
      <c r="AU374" s="252" t="s">
        <v>162</v>
      </c>
      <c r="AV374" s="14" t="s">
        <v>161</v>
      </c>
      <c r="AW374" s="14" t="s">
        <v>34</v>
      </c>
      <c r="AX374" s="14" t="s">
        <v>86</v>
      </c>
      <c r="AY374" s="252" t="s">
        <v>156</v>
      </c>
    </row>
    <row r="375" s="2" customFormat="1" ht="24.15" customHeight="1">
      <c r="A375" s="38"/>
      <c r="B375" s="39"/>
      <c r="C375" s="263" t="s">
        <v>571</v>
      </c>
      <c r="D375" s="263" t="s">
        <v>324</v>
      </c>
      <c r="E375" s="264" t="s">
        <v>572</v>
      </c>
      <c r="F375" s="265" t="s">
        <v>573</v>
      </c>
      <c r="G375" s="266" t="s">
        <v>377</v>
      </c>
      <c r="H375" s="267">
        <v>3</v>
      </c>
      <c r="I375" s="268"/>
      <c r="J375" s="269">
        <f>ROUND(I375*H375,2)</f>
        <v>0</v>
      </c>
      <c r="K375" s="270"/>
      <c r="L375" s="271"/>
      <c r="M375" s="272" t="s">
        <v>1</v>
      </c>
      <c r="N375" s="273" t="s">
        <v>44</v>
      </c>
      <c r="O375" s="91"/>
      <c r="P375" s="226">
        <f>O375*H375</f>
        <v>0</v>
      </c>
      <c r="Q375" s="226">
        <v>0.02</v>
      </c>
      <c r="R375" s="226">
        <f>Q375*H375</f>
        <v>0.059999999999999998</v>
      </c>
      <c r="S375" s="226">
        <v>0</v>
      </c>
      <c r="T375" s="227">
        <f>S375*H375</f>
        <v>0</v>
      </c>
      <c r="U375" s="38"/>
      <c r="V375" s="38"/>
      <c r="W375" s="38"/>
      <c r="X375" s="38"/>
      <c r="Y375" s="38"/>
      <c r="Z375" s="38"/>
      <c r="AA375" s="38"/>
      <c r="AB375" s="38"/>
      <c r="AC375" s="38"/>
      <c r="AD375" s="38"/>
      <c r="AE375" s="38"/>
      <c r="AR375" s="228" t="s">
        <v>327</v>
      </c>
      <c r="AT375" s="228" t="s">
        <v>324</v>
      </c>
      <c r="AU375" s="228" t="s">
        <v>162</v>
      </c>
      <c r="AY375" s="17" t="s">
        <v>156</v>
      </c>
      <c r="BE375" s="229">
        <f>IF(N375="základní",J375,0)</f>
        <v>0</v>
      </c>
      <c r="BF375" s="229">
        <f>IF(N375="snížená",J375,0)</f>
        <v>0</v>
      </c>
      <c r="BG375" s="229">
        <f>IF(N375="zákl. přenesená",J375,0)</f>
        <v>0</v>
      </c>
      <c r="BH375" s="229">
        <f>IF(N375="sníž. přenesená",J375,0)</f>
        <v>0</v>
      </c>
      <c r="BI375" s="229">
        <f>IF(N375="nulová",J375,0)</f>
        <v>0</v>
      </c>
      <c r="BJ375" s="17" t="s">
        <v>162</v>
      </c>
      <c r="BK375" s="229">
        <f>ROUND(I375*H375,2)</f>
        <v>0</v>
      </c>
      <c r="BL375" s="17" t="s">
        <v>246</v>
      </c>
      <c r="BM375" s="228" t="s">
        <v>574</v>
      </c>
    </row>
    <row r="376" s="13" customFormat="1">
      <c r="A376" s="13"/>
      <c r="B376" s="230"/>
      <c r="C376" s="231"/>
      <c r="D376" s="232" t="s">
        <v>164</v>
      </c>
      <c r="E376" s="233" t="s">
        <v>1</v>
      </c>
      <c r="F376" s="234" t="s">
        <v>575</v>
      </c>
      <c r="G376" s="231"/>
      <c r="H376" s="235">
        <v>3</v>
      </c>
      <c r="I376" s="236"/>
      <c r="J376" s="231"/>
      <c r="K376" s="231"/>
      <c r="L376" s="237"/>
      <c r="M376" s="238"/>
      <c r="N376" s="239"/>
      <c r="O376" s="239"/>
      <c r="P376" s="239"/>
      <c r="Q376" s="239"/>
      <c r="R376" s="239"/>
      <c r="S376" s="239"/>
      <c r="T376" s="240"/>
      <c r="U376" s="13"/>
      <c r="V376" s="13"/>
      <c r="W376" s="13"/>
      <c r="X376" s="13"/>
      <c r="Y376" s="13"/>
      <c r="Z376" s="13"/>
      <c r="AA376" s="13"/>
      <c r="AB376" s="13"/>
      <c r="AC376" s="13"/>
      <c r="AD376" s="13"/>
      <c r="AE376" s="13"/>
      <c r="AT376" s="241" t="s">
        <v>164</v>
      </c>
      <c r="AU376" s="241" t="s">
        <v>162</v>
      </c>
      <c r="AV376" s="13" t="s">
        <v>162</v>
      </c>
      <c r="AW376" s="13" t="s">
        <v>34</v>
      </c>
      <c r="AX376" s="13" t="s">
        <v>86</v>
      </c>
      <c r="AY376" s="241" t="s">
        <v>156</v>
      </c>
    </row>
    <row r="377" s="2" customFormat="1" ht="24.15" customHeight="1">
      <c r="A377" s="38"/>
      <c r="B377" s="39"/>
      <c r="C377" s="263" t="s">
        <v>576</v>
      </c>
      <c r="D377" s="263" t="s">
        <v>324</v>
      </c>
      <c r="E377" s="264" t="s">
        <v>577</v>
      </c>
      <c r="F377" s="265" t="s">
        <v>578</v>
      </c>
      <c r="G377" s="266" t="s">
        <v>377</v>
      </c>
      <c r="H377" s="267">
        <v>2</v>
      </c>
      <c r="I377" s="268"/>
      <c r="J377" s="269">
        <f>ROUND(I377*H377,2)</f>
        <v>0</v>
      </c>
      <c r="K377" s="270"/>
      <c r="L377" s="271"/>
      <c r="M377" s="272" t="s">
        <v>1</v>
      </c>
      <c r="N377" s="273" t="s">
        <v>44</v>
      </c>
      <c r="O377" s="91"/>
      <c r="P377" s="226">
        <f>O377*H377</f>
        <v>0</v>
      </c>
      <c r="Q377" s="226">
        <v>0.016</v>
      </c>
      <c r="R377" s="226">
        <f>Q377*H377</f>
        <v>0.032000000000000001</v>
      </c>
      <c r="S377" s="226">
        <v>0</v>
      </c>
      <c r="T377" s="227">
        <f>S377*H377</f>
        <v>0</v>
      </c>
      <c r="U377" s="38"/>
      <c r="V377" s="38"/>
      <c r="W377" s="38"/>
      <c r="X377" s="38"/>
      <c r="Y377" s="38"/>
      <c r="Z377" s="38"/>
      <c r="AA377" s="38"/>
      <c r="AB377" s="38"/>
      <c r="AC377" s="38"/>
      <c r="AD377" s="38"/>
      <c r="AE377" s="38"/>
      <c r="AR377" s="228" t="s">
        <v>327</v>
      </c>
      <c r="AT377" s="228" t="s">
        <v>324</v>
      </c>
      <c r="AU377" s="228" t="s">
        <v>162</v>
      </c>
      <c r="AY377" s="17" t="s">
        <v>156</v>
      </c>
      <c r="BE377" s="229">
        <f>IF(N377="základní",J377,0)</f>
        <v>0</v>
      </c>
      <c r="BF377" s="229">
        <f>IF(N377="snížená",J377,0)</f>
        <v>0</v>
      </c>
      <c r="BG377" s="229">
        <f>IF(N377="zákl. přenesená",J377,0)</f>
        <v>0</v>
      </c>
      <c r="BH377" s="229">
        <f>IF(N377="sníž. přenesená",J377,0)</f>
        <v>0</v>
      </c>
      <c r="BI377" s="229">
        <f>IF(N377="nulová",J377,0)</f>
        <v>0</v>
      </c>
      <c r="BJ377" s="17" t="s">
        <v>162</v>
      </c>
      <c r="BK377" s="229">
        <f>ROUND(I377*H377,2)</f>
        <v>0</v>
      </c>
      <c r="BL377" s="17" t="s">
        <v>246</v>
      </c>
      <c r="BM377" s="228" t="s">
        <v>579</v>
      </c>
    </row>
    <row r="378" s="13" customFormat="1">
      <c r="A378" s="13"/>
      <c r="B378" s="230"/>
      <c r="C378" s="231"/>
      <c r="D378" s="232" t="s">
        <v>164</v>
      </c>
      <c r="E378" s="233" t="s">
        <v>1</v>
      </c>
      <c r="F378" s="234" t="s">
        <v>580</v>
      </c>
      <c r="G378" s="231"/>
      <c r="H378" s="235">
        <v>2</v>
      </c>
      <c r="I378" s="236"/>
      <c r="J378" s="231"/>
      <c r="K378" s="231"/>
      <c r="L378" s="237"/>
      <c r="M378" s="238"/>
      <c r="N378" s="239"/>
      <c r="O378" s="239"/>
      <c r="P378" s="239"/>
      <c r="Q378" s="239"/>
      <c r="R378" s="239"/>
      <c r="S378" s="239"/>
      <c r="T378" s="240"/>
      <c r="U378" s="13"/>
      <c r="V378" s="13"/>
      <c r="W378" s="13"/>
      <c r="X378" s="13"/>
      <c r="Y378" s="13"/>
      <c r="Z378" s="13"/>
      <c r="AA378" s="13"/>
      <c r="AB378" s="13"/>
      <c r="AC378" s="13"/>
      <c r="AD378" s="13"/>
      <c r="AE378" s="13"/>
      <c r="AT378" s="241" t="s">
        <v>164</v>
      </c>
      <c r="AU378" s="241" t="s">
        <v>162</v>
      </c>
      <c r="AV378" s="13" t="s">
        <v>162</v>
      </c>
      <c r="AW378" s="13" t="s">
        <v>34</v>
      </c>
      <c r="AX378" s="13" t="s">
        <v>86</v>
      </c>
      <c r="AY378" s="241" t="s">
        <v>156</v>
      </c>
    </row>
    <row r="379" s="2" customFormat="1" ht="24.15" customHeight="1">
      <c r="A379" s="38"/>
      <c r="B379" s="39"/>
      <c r="C379" s="263" t="s">
        <v>581</v>
      </c>
      <c r="D379" s="263" t="s">
        <v>324</v>
      </c>
      <c r="E379" s="264" t="s">
        <v>582</v>
      </c>
      <c r="F379" s="265" t="s">
        <v>583</v>
      </c>
      <c r="G379" s="266" t="s">
        <v>377</v>
      </c>
      <c r="H379" s="267">
        <v>3</v>
      </c>
      <c r="I379" s="268"/>
      <c r="J379" s="269">
        <f>ROUND(I379*H379,2)</f>
        <v>0</v>
      </c>
      <c r="K379" s="270"/>
      <c r="L379" s="271"/>
      <c r="M379" s="272" t="s">
        <v>1</v>
      </c>
      <c r="N379" s="273" t="s">
        <v>44</v>
      </c>
      <c r="O379" s="91"/>
      <c r="P379" s="226">
        <f>O379*H379</f>
        <v>0</v>
      </c>
      <c r="Q379" s="226">
        <v>0.012999999999999999</v>
      </c>
      <c r="R379" s="226">
        <f>Q379*H379</f>
        <v>0.039</v>
      </c>
      <c r="S379" s="226">
        <v>0</v>
      </c>
      <c r="T379" s="227">
        <f>S379*H379</f>
        <v>0</v>
      </c>
      <c r="U379" s="38"/>
      <c r="V379" s="38"/>
      <c r="W379" s="38"/>
      <c r="X379" s="38"/>
      <c r="Y379" s="38"/>
      <c r="Z379" s="38"/>
      <c r="AA379" s="38"/>
      <c r="AB379" s="38"/>
      <c r="AC379" s="38"/>
      <c r="AD379" s="38"/>
      <c r="AE379" s="38"/>
      <c r="AR379" s="228" t="s">
        <v>327</v>
      </c>
      <c r="AT379" s="228" t="s">
        <v>324</v>
      </c>
      <c r="AU379" s="228" t="s">
        <v>162</v>
      </c>
      <c r="AY379" s="17" t="s">
        <v>156</v>
      </c>
      <c r="BE379" s="229">
        <f>IF(N379="základní",J379,0)</f>
        <v>0</v>
      </c>
      <c r="BF379" s="229">
        <f>IF(N379="snížená",J379,0)</f>
        <v>0</v>
      </c>
      <c r="BG379" s="229">
        <f>IF(N379="zákl. přenesená",J379,0)</f>
        <v>0</v>
      </c>
      <c r="BH379" s="229">
        <f>IF(N379="sníž. přenesená",J379,0)</f>
        <v>0</v>
      </c>
      <c r="BI379" s="229">
        <f>IF(N379="nulová",J379,0)</f>
        <v>0</v>
      </c>
      <c r="BJ379" s="17" t="s">
        <v>162</v>
      </c>
      <c r="BK379" s="229">
        <f>ROUND(I379*H379,2)</f>
        <v>0</v>
      </c>
      <c r="BL379" s="17" t="s">
        <v>246</v>
      </c>
      <c r="BM379" s="228" t="s">
        <v>584</v>
      </c>
    </row>
    <row r="380" s="13" customFormat="1">
      <c r="A380" s="13"/>
      <c r="B380" s="230"/>
      <c r="C380" s="231"/>
      <c r="D380" s="232" t="s">
        <v>164</v>
      </c>
      <c r="E380" s="233" t="s">
        <v>1</v>
      </c>
      <c r="F380" s="234" t="s">
        <v>569</v>
      </c>
      <c r="G380" s="231"/>
      <c r="H380" s="235">
        <v>3</v>
      </c>
      <c r="I380" s="236"/>
      <c r="J380" s="231"/>
      <c r="K380" s="231"/>
      <c r="L380" s="237"/>
      <c r="M380" s="238"/>
      <c r="N380" s="239"/>
      <c r="O380" s="239"/>
      <c r="P380" s="239"/>
      <c r="Q380" s="239"/>
      <c r="R380" s="239"/>
      <c r="S380" s="239"/>
      <c r="T380" s="240"/>
      <c r="U380" s="13"/>
      <c r="V380" s="13"/>
      <c r="W380" s="13"/>
      <c r="X380" s="13"/>
      <c r="Y380" s="13"/>
      <c r="Z380" s="13"/>
      <c r="AA380" s="13"/>
      <c r="AB380" s="13"/>
      <c r="AC380" s="13"/>
      <c r="AD380" s="13"/>
      <c r="AE380" s="13"/>
      <c r="AT380" s="241" t="s">
        <v>164</v>
      </c>
      <c r="AU380" s="241" t="s">
        <v>162</v>
      </c>
      <c r="AV380" s="13" t="s">
        <v>162</v>
      </c>
      <c r="AW380" s="13" t="s">
        <v>34</v>
      </c>
      <c r="AX380" s="13" t="s">
        <v>86</v>
      </c>
      <c r="AY380" s="241" t="s">
        <v>156</v>
      </c>
    </row>
    <row r="381" s="2" customFormat="1" ht="16.5" customHeight="1">
      <c r="A381" s="38"/>
      <c r="B381" s="39"/>
      <c r="C381" s="216" t="s">
        <v>585</v>
      </c>
      <c r="D381" s="216" t="s">
        <v>158</v>
      </c>
      <c r="E381" s="217" t="s">
        <v>586</v>
      </c>
      <c r="F381" s="218" t="s">
        <v>587</v>
      </c>
      <c r="G381" s="219" t="s">
        <v>377</v>
      </c>
      <c r="H381" s="220">
        <v>8</v>
      </c>
      <c r="I381" s="221"/>
      <c r="J381" s="222">
        <f>ROUND(I381*H381,2)</f>
        <v>0</v>
      </c>
      <c r="K381" s="223"/>
      <c r="L381" s="44"/>
      <c r="M381" s="224" t="s">
        <v>1</v>
      </c>
      <c r="N381" s="225" t="s">
        <v>44</v>
      </c>
      <c r="O381" s="91"/>
      <c r="P381" s="226">
        <f>O381*H381</f>
        <v>0</v>
      </c>
      <c r="Q381" s="226">
        <v>0</v>
      </c>
      <c r="R381" s="226">
        <f>Q381*H381</f>
        <v>0</v>
      </c>
      <c r="S381" s="226">
        <v>0</v>
      </c>
      <c r="T381" s="227">
        <f>S381*H381</f>
        <v>0</v>
      </c>
      <c r="U381" s="38"/>
      <c r="V381" s="38"/>
      <c r="W381" s="38"/>
      <c r="X381" s="38"/>
      <c r="Y381" s="38"/>
      <c r="Z381" s="38"/>
      <c r="AA381" s="38"/>
      <c r="AB381" s="38"/>
      <c r="AC381" s="38"/>
      <c r="AD381" s="38"/>
      <c r="AE381" s="38"/>
      <c r="AR381" s="228" t="s">
        <v>246</v>
      </c>
      <c r="AT381" s="228" t="s">
        <v>158</v>
      </c>
      <c r="AU381" s="228" t="s">
        <v>162</v>
      </c>
      <c r="AY381" s="17" t="s">
        <v>156</v>
      </c>
      <c r="BE381" s="229">
        <f>IF(N381="základní",J381,0)</f>
        <v>0</v>
      </c>
      <c r="BF381" s="229">
        <f>IF(N381="snížená",J381,0)</f>
        <v>0</v>
      </c>
      <c r="BG381" s="229">
        <f>IF(N381="zákl. přenesená",J381,0)</f>
        <v>0</v>
      </c>
      <c r="BH381" s="229">
        <f>IF(N381="sníž. přenesená",J381,0)</f>
        <v>0</v>
      </c>
      <c r="BI381" s="229">
        <f>IF(N381="nulová",J381,0)</f>
        <v>0</v>
      </c>
      <c r="BJ381" s="17" t="s">
        <v>162</v>
      </c>
      <c r="BK381" s="229">
        <f>ROUND(I381*H381,2)</f>
        <v>0</v>
      </c>
      <c r="BL381" s="17" t="s">
        <v>246</v>
      </c>
      <c r="BM381" s="228" t="s">
        <v>588</v>
      </c>
    </row>
    <row r="382" s="13" customFormat="1">
      <c r="A382" s="13"/>
      <c r="B382" s="230"/>
      <c r="C382" s="231"/>
      <c r="D382" s="232" t="s">
        <v>164</v>
      </c>
      <c r="E382" s="233" t="s">
        <v>1</v>
      </c>
      <c r="F382" s="234" t="s">
        <v>193</v>
      </c>
      <c r="G382" s="231"/>
      <c r="H382" s="235">
        <v>8</v>
      </c>
      <c r="I382" s="236"/>
      <c r="J382" s="231"/>
      <c r="K382" s="231"/>
      <c r="L382" s="237"/>
      <c r="M382" s="238"/>
      <c r="N382" s="239"/>
      <c r="O382" s="239"/>
      <c r="P382" s="239"/>
      <c r="Q382" s="239"/>
      <c r="R382" s="239"/>
      <c r="S382" s="239"/>
      <c r="T382" s="240"/>
      <c r="U382" s="13"/>
      <c r="V382" s="13"/>
      <c r="W382" s="13"/>
      <c r="X382" s="13"/>
      <c r="Y382" s="13"/>
      <c r="Z382" s="13"/>
      <c r="AA382" s="13"/>
      <c r="AB382" s="13"/>
      <c r="AC382" s="13"/>
      <c r="AD382" s="13"/>
      <c r="AE382" s="13"/>
      <c r="AT382" s="241" t="s">
        <v>164</v>
      </c>
      <c r="AU382" s="241" t="s">
        <v>162</v>
      </c>
      <c r="AV382" s="13" t="s">
        <v>162</v>
      </c>
      <c r="AW382" s="13" t="s">
        <v>34</v>
      </c>
      <c r="AX382" s="13" t="s">
        <v>86</v>
      </c>
      <c r="AY382" s="241" t="s">
        <v>156</v>
      </c>
    </row>
    <row r="383" s="2" customFormat="1" ht="16.5" customHeight="1">
      <c r="A383" s="38"/>
      <c r="B383" s="39"/>
      <c r="C383" s="263" t="s">
        <v>589</v>
      </c>
      <c r="D383" s="263" t="s">
        <v>324</v>
      </c>
      <c r="E383" s="264" t="s">
        <v>590</v>
      </c>
      <c r="F383" s="265" t="s">
        <v>591</v>
      </c>
      <c r="G383" s="266" t="s">
        <v>377</v>
      </c>
      <c r="H383" s="267">
        <v>8</v>
      </c>
      <c r="I383" s="268"/>
      <c r="J383" s="269">
        <f>ROUND(I383*H383,2)</f>
        <v>0</v>
      </c>
      <c r="K383" s="270"/>
      <c r="L383" s="271"/>
      <c r="M383" s="272" t="s">
        <v>1</v>
      </c>
      <c r="N383" s="273" t="s">
        <v>44</v>
      </c>
      <c r="O383" s="91"/>
      <c r="P383" s="226">
        <f>O383*H383</f>
        <v>0</v>
      </c>
      <c r="Q383" s="226">
        <v>0.00010000000000000001</v>
      </c>
      <c r="R383" s="226">
        <f>Q383*H383</f>
        <v>0.00080000000000000004</v>
      </c>
      <c r="S383" s="226">
        <v>0</v>
      </c>
      <c r="T383" s="227">
        <f>S383*H383</f>
        <v>0</v>
      </c>
      <c r="U383" s="38"/>
      <c r="V383" s="38"/>
      <c r="W383" s="38"/>
      <c r="X383" s="38"/>
      <c r="Y383" s="38"/>
      <c r="Z383" s="38"/>
      <c r="AA383" s="38"/>
      <c r="AB383" s="38"/>
      <c r="AC383" s="38"/>
      <c r="AD383" s="38"/>
      <c r="AE383" s="38"/>
      <c r="AR383" s="228" t="s">
        <v>327</v>
      </c>
      <c r="AT383" s="228" t="s">
        <v>324</v>
      </c>
      <c r="AU383" s="228" t="s">
        <v>162</v>
      </c>
      <c r="AY383" s="17" t="s">
        <v>156</v>
      </c>
      <c r="BE383" s="229">
        <f>IF(N383="základní",J383,0)</f>
        <v>0</v>
      </c>
      <c r="BF383" s="229">
        <f>IF(N383="snížená",J383,0)</f>
        <v>0</v>
      </c>
      <c r="BG383" s="229">
        <f>IF(N383="zákl. přenesená",J383,0)</f>
        <v>0</v>
      </c>
      <c r="BH383" s="229">
        <f>IF(N383="sníž. přenesená",J383,0)</f>
        <v>0</v>
      </c>
      <c r="BI383" s="229">
        <f>IF(N383="nulová",J383,0)</f>
        <v>0</v>
      </c>
      <c r="BJ383" s="17" t="s">
        <v>162</v>
      </c>
      <c r="BK383" s="229">
        <f>ROUND(I383*H383,2)</f>
        <v>0</v>
      </c>
      <c r="BL383" s="17" t="s">
        <v>246</v>
      </c>
      <c r="BM383" s="228" t="s">
        <v>592</v>
      </c>
    </row>
    <row r="384" s="13" customFormat="1">
      <c r="A384" s="13"/>
      <c r="B384" s="230"/>
      <c r="C384" s="231"/>
      <c r="D384" s="232" t="s">
        <v>164</v>
      </c>
      <c r="E384" s="233" t="s">
        <v>1</v>
      </c>
      <c r="F384" s="234" t="s">
        <v>193</v>
      </c>
      <c r="G384" s="231"/>
      <c r="H384" s="235">
        <v>8</v>
      </c>
      <c r="I384" s="236"/>
      <c r="J384" s="231"/>
      <c r="K384" s="231"/>
      <c r="L384" s="237"/>
      <c r="M384" s="238"/>
      <c r="N384" s="239"/>
      <c r="O384" s="239"/>
      <c r="P384" s="239"/>
      <c r="Q384" s="239"/>
      <c r="R384" s="239"/>
      <c r="S384" s="239"/>
      <c r="T384" s="240"/>
      <c r="U384" s="13"/>
      <c r="V384" s="13"/>
      <c r="W384" s="13"/>
      <c r="X384" s="13"/>
      <c r="Y384" s="13"/>
      <c r="Z384" s="13"/>
      <c r="AA384" s="13"/>
      <c r="AB384" s="13"/>
      <c r="AC384" s="13"/>
      <c r="AD384" s="13"/>
      <c r="AE384" s="13"/>
      <c r="AT384" s="241" t="s">
        <v>164</v>
      </c>
      <c r="AU384" s="241" t="s">
        <v>162</v>
      </c>
      <c r="AV384" s="13" t="s">
        <v>162</v>
      </c>
      <c r="AW384" s="13" t="s">
        <v>34</v>
      </c>
      <c r="AX384" s="13" t="s">
        <v>86</v>
      </c>
      <c r="AY384" s="241" t="s">
        <v>156</v>
      </c>
    </row>
    <row r="385" s="2" customFormat="1" ht="21.75" customHeight="1">
      <c r="A385" s="38"/>
      <c r="B385" s="39"/>
      <c r="C385" s="216" t="s">
        <v>593</v>
      </c>
      <c r="D385" s="216" t="s">
        <v>158</v>
      </c>
      <c r="E385" s="217" t="s">
        <v>594</v>
      </c>
      <c r="F385" s="218" t="s">
        <v>595</v>
      </c>
      <c r="G385" s="219" t="s">
        <v>377</v>
      </c>
      <c r="H385" s="220">
        <v>8</v>
      </c>
      <c r="I385" s="221"/>
      <c r="J385" s="222">
        <f>ROUND(I385*H385,2)</f>
        <v>0</v>
      </c>
      <c r="K385" s="223"/>
      <c r="L385" s="44"/>
      <c r="M385" s="224" t="s">
        <v>1</v>
      </c>
      <c r="N385" s="225" t="s">
        <v>44</v>
      </c>
      <c r="O385" s="91"/>
      <c r="P385" s="226">
        <f>O385*H385</f>
        <v>0</v>
      </c>
      <c r="Q385" s="226">
        <v>0</v>
      </c>
      <c r="R385" s="226">
        <f>Q385*H385</f>
        <v>0</v>
      </c>
      <c r="S385" s="226">
        <v>0</v>
      </c>
      <c r="T385" s="227">
        <f>S385*H385</f>
        <v>0</v>
      </c>
      <c r="U385" s="38"/>
      <c r="V385" s="38"/>
      <c r="W385" s="38"/>
      <c r="X385" s="38"/>
      <c r="Y385" s="38"/>
      <c r="Z385" s="38"/>
      <c r="AA385" s="38"/>
      <c r="AB385" s="38"/>
      <c r="AC385" s="38"/>
      <c r="AD385" s="38"/>
      <c r="AE385" s="38"/>
      <c r="AR385" s="228" t="s">
        <v>246</v>
      </c>
      <c r="AT385" s="228" t="s">
        <v>158</v>
      </c>
      <c r="AU385" s="228" t="s">
        <v>162</v>
      </c>
      <c r="AY385" s="17" t="s">
        <v>156</v>
      </c>
      <c r="BE385" s="229">
        <f>IF(N385="základní",J385,0)</f>
        <v>0</v>
      </c>
      <c r="BF385" s="229">
        <f>IF(N385="snížená",J385,0)</f>
        <v>0</v>
      </c>
      <c r="BG385" s="229">
        <f>IF(N385="zákl. přenesená",J385,0)</f>
        <v>0</v>
      </c>
      <c r="BH385" s="229">
        <f>IF(N385="sníž. přenesená",J385,0)</f>
        <v>0</v>
      </c>
      <c r="BI385" s="229">
        <f>IF(N385="nulová",J385,0)</f>
        <v>0</v>
      </c>
      <c r="BJ385" s="17" t="s">
        <v>162</v>
      </c>
      <c r="BK385" s="229">
        <f>ROUND(I385*H385,2)</f>
        <v>0</v>
      </c>
      <c r="BL385" s="17" t="s">
        <v>246</v>
      </c>
      <c r="BM385" s="228" t="s">
        <v>596</v>
      </c>
    </row>
    <row r="386" s="13" customFormat="1">
      <c r="A386" s="13"/>
      <c r="B386" s="230"/>
      <c r="C386" s="231"/>
      <c r="D386" s="232" t="s">
        <v>164</v>
      </c>
      <c r="E386" s="233" t="s">
        <v>1</v>
      </c>
      <c r="F386" s="234" t="s">
        <v>569</v>
      </c>
      <c r="G386" s="231"/>
      <c r="H386" s="235">
        <v>3</v>
      </c>
      <c r="I386" s="236"/>
      <c r="J386" s="231"/>
      <c r="K386" s="231"/>
      <c r="L386" s="237"/>
      <c r="M386" s="238"/>
      <c r="N386" s="239"/>
      <c r="O386" s="239"/>
      <c r="P386" s="239"/>
      <c r="Q386" s="239"/>
      <c r="R386" s="239"/>
      <c r="S386" s="239"/>
      <c r="T386" s="240"/>
      <c r="U386" s="13"/>
      <c r="V386" s="13"/>
      <c r="W386" s="13"/>
      <c r="X386" s="13"/>
      <c r="Y386" s="13"/>
      <c r="Z386" s="13"/>
      <c r="AA386" s="13"/>
      <c r="AB386" s="13"/>
      <c r="AC386" s="13"/>
      <c r="AD386" s="13"/>
      <c r="AE386" s="13"/>
      <c r="AT386" s="241" t="s">
        <v>164</v>
      </c>
      <c r="AU386" s="241" t="s">
        <v>162</v>
      </c>
      <c r="AV386" s="13" t="s">
        <v>162</v>
      </c>
      <c r="AW386" s="13" t="s">
        <v>34</v>
      </c>
      <c r="AX386" s="13" t="s">
        <v>78</v>
      </c>
      <c r="AY386" s="241" t="s">
        <v>156</v>
      </c>
    </row>
    <row r="387" s="13" customFormat="1">
      <c r="A387" s="13"/>
      <c r="B387" s="230"/>
      <c r="C387" s="231"/>
      <c r="D387" s="232" t="s">
        <v>164</v>
      </c>
      <c r="E387" s="233" t="s">
        <v>1</v>
      </c>
      <c r="F387" s="234" t="s">
        <v>570</v>
      </c>
      <c r="G387" s="231"/>
      <c r="H387" s="235">
        <v>5</v>
      </c>
      <c r="I387" s="236"/>
      <c r="J387" s="231"/>
      <c r="K387" s="231"/>
      <c r="L387" s="237"/>
      <c r="M387" s="238"/>
      <c r="N387" s="239"/>
      <c r="O387" s="239"/>
      <c r="P387" s="239"/>
      <c r="Q387" s="239"/>
      <c r="R387" s="239"/>
      <c r="S387" s="239"/>
      <c r="T387" s="240"/>
      <c r="U387" s="13"/>
      <c r="V387" s="13"/>
      <c r="W387" s="13"/>
      <c r="X387" s="13"/>
      <c r="Y387" s="13"/>
      <c r="Z387" s="13"/>
      <c r="AA387" s="13"/>
      <c r="AB387" s="13"/>
      <c r="AC387" s="13"/>
      <c r="AD387" s="13"/>
      <c r="AE387" s="13"/>
      <c r="AT387" s="241" t="s">
        <v>164</v>
      </c>
      <c r="AU387" s="241" t="s">
        <v>162</v>
      </c>
      <c r="AV387" s="13" t="s">
        <v>162</v>
      </c>
      <c r="AW387" s="13" t="s">
        <v>34</v>
      </c>
      <c r="AX387" s="13" t="s">
        <v>78</v>
      </c>
      <c r="AY387" s="241" t="s">
        <v>156</v>
      </c>
    </row>
    <row r="388" s="14" customFormat="1">
      <c r="A388" s="14"/>
      <c r="B388" s="242"/>
      <c r="C388" s="243"/>
      <c r="D388" s="232" t="s">
        <v>164</v>
      </c>
      <c r="E388" s="244" t="s">
        <v>1</v>
      </c>
      <c r="F388" s="245" t="s">
        <v>167</v>
      </c>
      <c r="G388" s="243"/>
      <c r="H388" s="246">
        <v>8</v>
      </c>
      <c r="I388" s="247"/>
      <c r="J388" s="243"/>
      <c r="K388" s="243"/>
      <c r="L388" s="248"/>
      <c r="M388" s="249"/>
      <c r="N388" s="250"/>
      <c r="O388" s="250"/>
      <c r="P388" s="250"/>
      <c r="Q388" s="250"/>
      <c r="R388" s="250"/>
      <c r="S388" s="250"/>
      <c r="T388" s="251"/>
      <c r="U388" s="14"/>
      <c r="V388" s="14"/>
      <c r="W388" s="14"/>
      <c r="X388" s="14"/>
      <c r="Y388" s="14"/>
      <c r="Z388" s="14"/>
      <c r="AA388" s="14"/>
      <c r="AB388" s="14"/>
      <c r="AC388" s="14"/>
      <c r="AD388" s="14"/>
      <c r="AE388" s="14"/>
      <c r="AT388" s="252" t="s">
        <v>164</v>
      </c>
      <c r="AU388" s="252" t="s">
        <v>162</v>
      </c>
      <c r="AV388" s="14" t="s">
        <v>161</v>
      </c>
      <c r="AW388" s="14" t="s">
        <v>34</v>
      </c>
      <c r="AX388" s="14" t="s">
        <v>86</v>
      </c>
      <c r="AY388" s="252" t="s">
        <v>156</v>
      </c>
    </row>
    <row r="389" s="2" customFormat="1" ht="24.15" customHeight="1">
      <c r="A389" s="38"/>
      <c r="B389" s="39"/>
      <c r="C389" s="263" t="s">
        <v>597</v>
      </c>
      <c r="D389" s="263" t="s">
        <v>324</v>
      </c>
      <c r="E389" s="264" t="s">
        <v>598</v>
      </c>
      <c r="F389" s="265" t="s">
        <v>599</v>
      </c>
      <c r="G389" s="266" t="s">
        <v>377</v>
      </c>
      <c r="H389" s="267">
        <v>8</v>
      </c>
      <c r="I389" s="268"/>
      <c r="J389" s="269">
        <f>ROUND(I389*H389,2)</f>
        <v>0</v>
      </c>
      <c r="K389" s="270"/>
      <c r="L389" s="271"/>
      <c r="M389" s="272" t="s">
        <v>1</v>
      </c>
      <c r="N389" s="273" t="s">
        <v>44</v>
      </c>
      <c r="O389" s="91"/>
      <c r="P389" s="226">
        <f>O389*H389</f>
        <v>0</v>
      </c>
      <c r="Q389" s="226">
        <v>0.0011999999999999999</v>
      </c>
      <c r="R389" s="226">
        <f>Q389*H389</f>
        <v>0.0095999999999999992</v>
      </c>
      <c r="S389" s="226">
        <v>0</v>
      </c>
      <c r="T389" s="227">
        <f>S389*H389</f>
        <v>0</v>
      </c>
      <c r="U389" s="38"/>
      <c r="V389" s="38"/>
      <c r="W389" s="38"/>
      <c r="X389" s="38"/>
      <c r="Y389" s="38"/>
      <c r="Z389" s="38"/>
      <c r="AA389" s="38"/>
      <c r="AB389" s="38"/>
      <c r="AC389" s="38"/>
      <c r="AD389" s="38"/>
      <c r="AE389" s="38"/>
      <c r="AR389" s="228" t="s">
        <v>327</v>
      </c>
      <c r="AT389" s="228" t="s">
        <v>324</v>
      </c>
      <c r="AU389" s="228" t="s">
        <v>162</v>
      </c>
      <c r="AY389" s="17" t="s">
        <v>156</v>
      </c>
      <c r="BE389" s="229">
        <f>IF(N389="základní",J389,0)</f>
        <v>0</v>
      </c>
      <c r="BF389" s="229">
        <f>IF(N389="snížená",J389,0)</f>
        <v>0</v>
      </c>
      <c r="BG389" s="229">
        <f>IF(N389="zákl. přenesená",J389,0)</f>
        <v>0</v>
      </c>
      <c r="BH389" s="229">
        <f>IF(N389="sníž. přenesená",J389,0)</f>
        <v>0</v>
      </c>
      <c r="BI389" s="229">
        <f>IF(N389="nulová",J389,0)</f>
        <v>0</v>
      </c>
      <c r="BJ389" s="17" t="s">
        <v>162</v>
      </c>
      <c r="BK389" s="229">
        <f>ROUND(I389*H389,2)</f>
        <v>0</v>
      </c>
      <c r="BL389" s="17" t="s">
        <v>246</v>
      </c>
      <c r="BM389" s="228" t="s">
        <v>600</v>
      </c>
    </row>
    <row r="390" s="13" customFormat="1">
      <c r="A390" s="13"/>
      <c r="B390" s="230"/>
      <c r="C390" s="231"/>
      <c r="D390" s="232" t="s">
        <v>164</v>
      </c>
      <c r="E390" s="233" t="s">
        <v>1</v>
      </c>
      <c r="F390" s="234" t="s">
        <v>193</v>
      </c>
      <c r="G390" s="231"/>
      <c r="H390" s="235">
        <v>8</v>
      </c>
      <c r="I390" s="236"/>
      <c r="J390" s="231"/>
      <c r="K390" s="231"/>
      <c r="L390" s="237"/>
      <c r="M390" s="238"/>
      <c r="N390" s="239"/>
      <c r="O390" s="239"/>
      <c r="P390" s="239"/>
      <c r="Q390" s="239"/>
      <c r="R390" s="239"/>
      <c r="S390" s="239"/>
      <c r="T390" s="240"/>
      <c r="U390" s="13"/>
      <c r="V390" s="13"/>
      <c r="W390" s="13"/>
      <c r="X390" s="13"/>
      <c r="Y390" s="13"/>
      <c r="Z390" s="13"/>
      <c r="AA390" s="13"/>
      <c r="AB390" s="13"/>
      <c r="AC390" s="13"/>
      <c r="AD390" s="13"/>
      <c r="AE390" s="13"/>
      <c r="AT390" s="241" t="s">
        <v>164</v>
      </c>
      <c r="AU390" s="241" t="s">
        <v>162</v>
      </c>
      <c r="AV390" s="13" t="s">
        <v>162</v>
      </c>
      <c r="AW390" s="13" t="s">
        <v>34</v>
      </c>
      <c r="AX390" s="13" t="s">
        <v>86</v>
      </c>
      <c r="AY390" s="241" t="s">
        <v>156</v>
      </c>
    </row>
    <row r="391" s="2" customFormat="1" ht="24.15" customHeight="1">
      <c r="A391" s="38"/>
      <c r="B391" s="39"/>
      <c r="C391" s="216" t="s">
        <v>601</v>
      </c>
      <c r="D391" s="216" t="s">
        <v>158</v>
      </c>
      <c r="E391" s="217" t="s">
        <v>602</v>
      </c>
      <c r="F391" s="218" t="s">
        <v>603</v>
      </c>
      <c r="G391" s="219" t="s">
        <v>377</v>
      </c>
      <c r="H391" s="220">
        <v>8</v>
      </c>
      <c r="I391" s="221"/>
      <c r="J391" s="222">
        <f>ROUND(I391*H391,2)</f>
        <v>0</v>
      </c>
      <c r="K391" s="223"/>
      <c r="L391" s="44"/>
      <c r="M391" s="224" t="s">
        <v>1</v>
      </c>
      <c r="N391" s="225" t="s">
        <v>44</v>
      </c>
      <c r="O391" s="91"/>
      <c r="P391" s="226">
        <f>O391*H391</f>
        <v>0</v>
      </c>
      <c r="Q391" s="226">
        <v>0.00044999999999999999</v>
      </c>
      <c r="R391" s="226">
        <f>Q391*H391</f>
        <v>0.0035999999999999999</v>
      </c>
      <c r="S391" s="226">
        <v>0</v>
      </c>
      <c r="T391" s="227">
        <f>S391*H391</f>
        <v>0</v>
      </c>
      <c r="U391" s="38"/>
      <c r="V391" s="38"/>
      <c r="W391" s="38"/>
      <c r="X391" s="38"/>
      <c r="Y391" s="38"/>
      <c r="Z391" s="38"/>
      <c r="AA391" s="38"/>
      <c r="AB391" s="38"/>
      <c r="AC391" s="38"/>
      <c r="AD391" s="38"/>
      <c r="AE391" s="38"/>
      <c r="AR391" s="228" t="s">
        <v>246</v>
      </c>
      <c r="AT391" s="228" t="s">
        <v>158</v>
      </c>
      <c r="AU391" s="228" t="s">
        <v>162</v>
      </c>
      <c r="AY391" s="17" t="s">
        <v>156</v>
      </c>
      <c r="BE391" s="229">
        <f>IF(N391="základní",J391,0)</f>
        <v>0</v>
      </c>
      <c r="BF391" s="229">
        <f>IF(N391="snížená",J391,0)</f>
        <v>0</v>
      </c>
      <c r="BG391" s="229">
        <f>IF(N391="zákl. přenesená",J391,0)</f>
        <v>0</v>
      </c>
      <c r="BH391" s="229">
        <f>IF(N391="sníž. přenesená",J391,0)</f>
        <v>0</v>
      </c>
      <c r="BI391" s="229">
        <f>IF(N391="nulová",J391,0)</f>
        <v>0</v>
      </c>
      <c r="BJ391" s="17" t="s">
        <v>162</v>
      </c>
      <c r="BK391" s="229">
        <f>ROUND(I391*H391,2)</f>
        <v>0</v>
      </c>
      <c r="BL391" s="17" t="s">
        <v>246</v>
      </c>
      <c r="BM391" s="228" t="s">
        <v>604</v>
      </c>
    </row>
    <row r="392" s="13" customFormat="1">
      <c r="A392" s="13"/>
      <c r="B392" s="230"/>
      <c r="C392" s="231"/>
      <c r="D392" s="232" t="s">
        <v>164</v>
      </c>
      <c r="E392" s="233" t="s">
        <v>1</v>
      </c>
      <c r="F392" s="234" t="s">
        <v>569</v>
      </c>
      <c r="G392" s="231"/>
      <c r="H392" s="235">
        <v>3</v>
      </c>
      <c r="I392" s="236"/>
      <c r="J392" s="231"/>
      <c r="K392" s="231"/>
      <c r="L392" s="237"/>
      <c r="M392" s="238"/>
      <c r="N392" s="239"/>
      <c r="O392" s="239"/>
      <c r="P392" s="239"/>
      <c r="Q392" s="239"/>
      <c r="R392" s="239"/>
      <c r="S392" s="239"/>
      <c r="T392" s="240"/>
      <c r="U392" s="13"/>
      <c r="V392" s="13"/>
      <c r="W392" s="13"/>
      <c r="X392" s="13"/>
      <c r="Y392" s="13"/>
      <c r="Z392" s="13"/>
      <c r="AA392" s="13"/>
      <c r="AB392" s="13"/>
      <c r="AC392" s="13"/>
      <c r="AD392" s="13"/>
      <c r="AE392" s="13"/>
      <c r="AT392" s="241" t="s">
        <v>164</v>
      </c>
      <c r="AU392" s="241" t="s">
        <v>162</v>
      </c>
      <c r="AV392" s="13" t="s">
        <v>162</v>
      </c>
      <c r="AW392" s="13" t="s">
        <v>34</v>
      </c>
      <c r="AX392" s="13" t="s">
        <v>78</v>
      </c>
      <c r="AY392" s="241" t="s">
        <v>156</v>
      </c>
    </row>
    <row r="393" s="13" customFormat="1">
      <c r="A393" s="13"/>
      <c r="B393" s="230"/>
      <c r="C393" s="231"/>
      <c r="D393" s="232" t="s">
        <v>164</v>
      </c>
      <c r="E393" s="233" t="s">
        <v>1</v>
      </c>
      <c r="F393" s="234" t="s">
        <v>570</v>
      </c>
      <c r="G393" s="231"/>
      <c r="H393" s="235">
        <v>5</v>
      </c>
      <c r="I393" s="236"/>
      <c r="J393" s="231"/>
      <c r="K393" s="231"/>
      <c r="L393" s="237"/>
      <c r="M393" s="238"/>
      <c r="N393" s="239"/>
      <c r="O393" s="239"/>
      <c r="P393" s="239"/>
      <c r="Q393" s="239"/>
      <c r="R393" s="239"/>
      <c r="S393" s="239"/>
      <c r="T393" s="240"/>
      <c r="U393" s="13"/>
      <c r="V393" s="13"/>
      <c r="W393" s="13"/>
      <c r="X393" s="13"/>
      <c r="Y393" s="13"/>
      <c r="Z393" s="13"/>
      <c r="AA393" s="13"/>
      <c r="AB393" s="13"/>
      <c r="AC393" s="13"/>
      <c r="AD393" s="13"/>
      <c r="AE393" s="13"/>
      <c r="AT393" s="241" t="s">
        <v>164</v>
      </c>
      <c r="AU393" s="241" t="s">
        <v>162</v>
      </c>
      <c r="AV393" s="13" t="s">
        <v>162</v>
      </c>
      <c r="AW393" s="13" t="s">
        <v>34</v>
      </c>
      <c r="AX393" s="13" t="s">
        <v>78</v>
      </c>
      <c r="AY393" s="241" t="s">
        <v>156</v>
      </c>
    </row>
    <row r="394" s="14" customFormat="1">
      <c r="A394" s="14"/>
      <c r="B394" s="242"/>
      <c r="C394" s="243"/>
      <c r="D394" s="232" t="s">
        <v>164</v>
      </c>
      <c r="E394" s="244" t="s">
        <v>1</v>
      </c>
      <c r="F394" s="245" t="s">
        <v>167</v>
      </c>
      <c r="G394" s="243"/>
      <c r="H394" s="246">
        <v>8</v>
      </c>
      <c r="I394" s="247"/>
      <c r="J394" s="243"/>
      <c r="K394" s="243"/>
      <c r="L394" s="248"/>
      <c r="M394" s="249"/>
      <c r="N394" s="250"/>
      <c r="O394" s="250"/>
      <c r="P394" s="250"/>
      <c r="Q394" s="250"/>
      <c r="R394" s="250"/>
      <c r="S394" s="250"/>
      <c r="T394" s="251"/>
      <c r="U394" s="14"/>
      <c r="V394" s="14"/>
      <c r="W394" s="14"/>
      <c r="X394" s="14"/>
      <c r="Y394" s="14"/>
      <c r="Z394" s="14"/>
      <c r="AA394" s="14"/>
      <c r="AB394" s="14"/>
      <c r="AC394" s="14"/>
      <c r="AD394" s="14"/>
      <c r="AE394" s="14"/>
      <c r="AT394" s="252" t="s">
        <v>164</v>
      </c>
      <c r="AU394" s="252" t="s">
        <v>162</v>
      </c>
      <c r="AV394" s="14" t="s">
        <v>161</v>
      </c>
      <c r="AW394" s="14" t="s">
        <v>34</v>
      </c>
      <c r="AX394" s="14" t="s">
        <v>86</v>
      </c>
      <c r="AY394" s="252" t="s">
        <v>156</v>
      </c>
    </row>
    <row r="395" s="2" customFormat="1" ht="37.8" customHeight="1">
      <c r="A395" s="38"/>
      <c r="B395" s="39"/>
      <c r="C395" s="263" t="s">
        <v>605</v>
      </c>
      <c r="D395" s="263" t="s">
        <v>324</v>
      </c>
      <c r="E395" s="264" t="s">
        <v>606</v>
      </c>
      <c r="F395" s="265" t="s">
        <v>607</v>
      </c>
      <c r="G395" s="266" t="s">
        <v>377</v>
      </c>
      <c r="H395" s="267">
        <v>8</v>
      </c>
      <c r="I395" s="268"/>
      <c r="J395" s="269">
        <f>ROUND(I395*H395,2)</f>
        <v>0</v>
      </c>
      <c r="K395" s="270"/>
      <c r="L395" s="271"/>
      <c r="M395" s="272" t="s">
        <v>1</v>
      </c>
      <c r="N395" s="273" t="s">
        <v>44</v>
      </c>
      <c r="O395" s="91"/>
      <c r="P395" s="226">
        <f>O395*H395</f>
        <v>0</v>
      </c>
      <c r="Q395" s="226">
        <v>0.016</v>
      </c>
      <c r="R395" s="226">
        <f>Q395*H395</f>
        <v>0.128</v>
      </c>
      <c r="S395" s="226">
        <v>0</v>
      </c>
      <c r="T395" s="227">
        <f>S395*H395</f>
        <v>0</v>
      </c>
      <c r="U395" s="38"/>
      <c r="V395" s="38"/>
      <c r="W395" s="38"/>
      <c r="X395" s="38"/>
      <c r="Y395" s="38"/>
      <c r="Z395" s="38"/>
      <c r="AA395" s="38"/>
      <c r="AB395" s="38"/>
      <c r="AC395" s="38"/>
      <c r="AD395" s="38"/>
      <c r="AE395" s="38"/>
      <c r="AR395" s="228" t="s">
        <v>327</v>
      </c>
      <c r="AT395" s="228" t="s">
        <v>324</v>
      </c>
      <c r="AU395" s="228" t="s">
        <v>162</v>
      </c>
      <c r="AY395" s="17" t="s">
        <v>156</v>
      </c>
      <c r="BE395" s="229">
        <f>IF(N395="základní",J395,0)</f>
        <v>0</v>
      </c>
      <c r="BF395" s="229">
        <f>IF(N395="snížená",J395,0)</f>
        <v>0</v>
      </c>
      <c r="BG395" s="229">
        <f>IF(N395="zákl. přenesená",J395,0)</f>
        <v>0</v>
      </c>
      <c r="BH395" s="229">
        <f>IF(N395="sníž. přenesená",J395,0)</f>
        <v>0</v>
      </c>
      <c r="BI395" s="229">
        <f>IF(N395="nulová",J395,0)</f>
        <v>0</v>
      </c>
      <c r="BJ395" s="17" t="s">
        <v>162</v>
      </c>
      <c r="BK395" s="229">
        <f>ROUND(I395*H395,2)</f>
        <v>0</v>
      </c>
      <c r="BL395" s="17" t="s">
        <v>246</v>
      </c>
      <c r="BM395" s="228" t="s">
        <v>608</v>
      </c>
    </row>
    <row r="396" s="13" customFormat="1">
      <c r="A396" s="13"/>
      <c r="B396" s="230"/>
      <c r="C396" s="231"/>
      <c r="D396" s="232" t="s">
        <v>164</v>
      </c>
      <c r="E396" s="233" t="s">
        <v>1</v>
      </c>
      <c r="F396" s="234" t="s">
        <v>193</v>
      </c>
      <c r="G396" s="231"/>
      <c r="H396" s="235">
        <v>8</v>
      </c>
      <c r="I396" s="236"/>
      <c r="J396" s="231"/>
      <c r="K396" s="231"/>
      <c r="L396" s="237"/>
      <c r="M396" s="238"/>
      <c r="N396" s="239"/>
      <c r="O396" s="239"/>
      <c r="P396" s="239"/>
      <c r="Q396" s="239"/>
      <c r="R396" s="239"/>
      <c r="S396" s="239"/>
      <c r="T396" s="240"/>
      <c r="U396" s="13"/>
      <c r="V396" s="13"/>
      <c r="W396" s="13"/>
      <c r="X396" s="13"/>
      <c r="Y396" s="13"/>
      <c r="Z396" s="13"/>
      <c r="AA396" s="13"/>
      <c r="AB396" s="13"/>
      <c r="AC396" s="13"/>
      <c r="AD396" s="13"/>
      <c r="AE396" s="13"/>
      <c r="AT396" s="241" t="s">
        <v>164</v>
      </c>
      <c r="AU396" s="241" t="s">
        <v>162</v>
      </c>
      <c r="AV396" s="13" t="s">
        <v>162</v>
      </c>
      <c r="AW396" s="13" t="s">
        <v>34</v>
      </c>
      <c r="AX396" s="13" t="s">
        <v>86</v>
      </c>
      <c r="AY396" s="241" t="s">
        <v>156</v>
      </c>
    </row>
    <row r="397" s="2" customFormat="1" ht="24.15" customHeight="1">
      <c r="A397" s="38"/>
      <c r="B397" s="39"/>
      <c r="C397" s="216" t="s">
        <v>609</v>
      </c>
      <c r="D397" s="216" t="s">
        <v>158</v>
      </c>
      <c r="E397" s="217" t="s">
        <v>610</v>
      </c>
      <c r="F397" s="218" t="s">
        <v>611</v>
      </c>
      <c r="G397" s="219" t="s">
        <v>377</v>
      </c>
      <c r="H397" s="220">
        <v>1</v>
      </c>
      <c r="I397" s="221"/>
      <c r="J397" s="222">
        <f>ROUND(I397*H397,2)</f>
        <v>0</v>
      </c>
      <c r="K397" s="223"/>
      <c r="L397" s="44"/>
      <c r="M397" s="224" t="s">
        <v>1</v>
      </c>
      <c r="N397" s="225" t="s">
        <v>44</v>
      </c>
      <c r="O397" s="91"/>
      <c r="P397" s="226">
        <f>O397*H397</f>
        <v>0</v>
      </c>
      <c r="Q397" s="226">
        <v>0</v>
      </c>
      <c r="R397" s="226">
        <f>Q397*H397</f>
        <v>0</v>
      </c>
      <c r="S397" s="226">
        <v>0</v>
      </c>
      <c r="T397" s="227">
        <f>S397*H397</f>
        <v>0</v>
      </c>
      <c r="U397" s="38"/>
      <c r="V397" s="38"/>
      <c r="W397" s="38"/>
      <c r="X397" s="38"/>
      <c r="Y397" s="38"/>
      <c r="Z397" s="38"/>
      <c r="AA397" s="38"/>
      <c r="AB397" s="38"/>
      <c r="AC397" s="38"/>
      <c r="AD397" s="38"/>
      <c r="AE397" s="38"/>
      <c r="AR397" s="228" t="s">
        <v>246</v>
      </c>
      <c r="AT397" s="228" t="s">
        <v>158</v>
      </c>
      <c r="AU397" s="228" t="s">
        <v>162</v>
      </c>
      <c r="AY397" s="17" t="s">
        <v>156</v>
      </c>
      <c r="BE397" s="229">
        <f>IF(N397="základní",J397,0)</f>
        <v>0</v>
      </c>
      <c r="BF397" s="229">
        <f>IF(N397="snížená",J397,0)</f>
        <v>0</v>
      </c>
      <c r="BG397" s="229">
        <f>IF(N397="zákl. přenesená",J397,0)</f>
        <v>0</v>
      </c>
      <c r="BH397" s="229">
        <f>IF(N397="sníž. přenesená",J397,0)</f>
        <v>0</v>
      </c>
      <c r="BI397" s="229">
        <f>IF(N397="nulová",J397,0)</f>
        <v>0</v>
      </c>
      <c r="BJ397" s="17" t="s">
        <v>162</v>
      </c>
      <c r="BK397" s="229">
        <f>ROUND(I397*H397,2)</f>
        <v>0</v>
      </c>
      <c r="BL397" s="17" t="s">
        <v>246</v>
      </c>
      <c r="BM397" s="228" t="s">
        <v>612</v>
      </c>
    </row>
    <row r="398" s="13" customFormat="1">
      <c r="A398" s="13"/>
      <c r="B398" s="230"/>
      <c r="C398" s="231"/>
      <c r="D398" s="232" t="s">
        <v>164</v>
      </c>
      <c r="E398" s="233" t="s">
        <v>1</v>
      </c>
      <c r="F398" s="234" t="s">
        <v>613</v>
      </c>
      <c r="G398" s="231"/>
      <c r="H398" s="235">
        <v>1</v>
      </c>
      <c r="I398" s="236"/>
      <c r="J398" s="231"/>
      <c r="K398" s="231"/>
      <c r="L398" s="237"/>
      <c r="M398" s="238"/>
      <c r="N398" s="239"/>
      <c r="O398" s="239"/>
      <c r="P398" s="239"/>
      <c r="Q398" s="239"/>
      <c r="R398" s="239"/>
      <c r="S398" s="239"/>
      <c r="T398" s="240"/>
      <c r="U398" s="13"/>
      <c r="V398" s="13"/>
      <c r="W398" s="13"/>
      <c r="X398" s="13"/>
      <c r="Y398" s="13"/>
      <c r="Z398" s="13"/>
      <c r="AA398" s="13"/>
      <c r="AB398" s="13"/>
      <c r="AC398" s="13"/>
      <c r="AD398" s="13"/>
      <c r="AE398" s="13"/>
      <c r="AT398" s="241" t="s">
        <v>164</v>
      </c>
      <c r="AU398" s="241" t="s">
        <v>162</v>
      </c>
      <c r="AV398" s="13" t="s">
        <v>162</v>
      </c>
      <c r="AW398" s="13" t="s">
        <v>34</v>
      </c>
      <c r="AX398" s="13" t="s">
        <v>78</v>
      </c>
      <c r="AY398" s="241" t="s">
        <v>156</v>
      </c>
    </row>
    <row r="399" s="14" customFormat="1">
      <c r="A399" s="14"/>
      <c r="B399" s="242"/>
      <c r="C399" s="243"/>
      <c r="D399" s="232" t="s">
        <v>164</v>
      </c>
      <c r="E399" s="244" t="s">
        <v>1</v>
      </c>
      <c r="F399" s="245" t="s">
        <v>167</v>
      </c>
      <c r="G399" s="243"/>
      <c r="H399" s="246">
        <v>1</v>
      </c>
      <c r="I399" s="247"/>
      <c r="J399" s="243"/>
      <c r="K399" s="243"/>
      <c r="L399" s="248"/>
      <c r="M399" s="249"/>
      <c r="N399" s="250"/>
      <c r="O399" s="250"/>
      <c r="P399" s="250"/>
      <c r="Q399" s="250"/>
      <c r="R399" s="250"/>
      <c r="S399" s="250"/>
      <c r="T399" s="251"/>
      <c r="U399" s="14"/>
      <c r="V399" s="14"/>
      <c r="W399" s="14"/>
      <c r="X399" s="14"/>
      <c r="Y399" s="14"/>
      <c r="Z399" s="14"/>
      <c r="AA399" s="14"/>
      <c r="AB399" s="14"/>
      <c r="AC399" s="14"/>
      <c r="AD399" s="14"/>
      <c r="AE399" s="14"/>
      <c r="AT399" s="252" t="s">
        <v>164</v>
      </c>
      <c r="AU399" s="252" t="s">
        <v>162</v>
      </c>
      <c r="AV399" s="14" t="s">
        <v>161</v>
      </c>
      <c r="AW399" s="14" t="s">
        <v>34</v>
      </c>
      <c r="AX399" s="14" t="s">
        <v>86</v>
      </c>
      <c r="AY399" s="252" t="s">
        <v>156</v>
      </c>
    </row>
    <row r="400" s="2" customFormat="1" ht="24.15" customHeight="1">
      <c r="A400" s="38"/>
      <c r="B400" s="39"/>
      <c r="C400" s="263" t="s">
        <v>614</v>
      </c>
      <c r="D400" s="263" t="s">
        <v>324</v>
      </c>
      <c r="E400" s="264" t="s">
        <v>615</v>
      </c>
      <c r="F400" s="265" t="s">
        <v>616</v>
      </c>
      <c r="G400" s="266" t="s">
        <v>377</v>
      </c>
      <c r="H400" s="267">
        <v>1</v>
      </c>
      <c r="I400" s="268"/>
      <c r="J400" s="269">
        <f>ROUND(I400*H400,2)</f>
        <v>0</v>
      </c>
      <c r="K400" s="270"/>
      <c r="L400" s="271"/>
      <c r="M400" s="272" t="s">
        <v>1</v>
      </c>
      <c r="N400" s="273" t="s">
        <v>44</v>
      </c>
      <c r="O400" s="91"/>
      <c r="P400" s="226">
        <f>O400*H400</f>
        <v>0</v>
      </c>
      <c r="Q400" s="226">
        <v>0.00123</v>
      </c>
      <c r="R400" s="226">
        <f>Q400*H400</f>
        <v>0.00123</v>
      </c>
      <c r="S400" s="226">
        <v>0</v>
      </c>
      <c r="T400" s="227">
        <f>S400*H400</f>
        <v>0</v>
      </c>
      <c r="U400" s="38"/>
      <c r="V400" s="38"/>
      <c r="W400" s="38"/>
      <c r="X400" s="38"/>
      <c r="Y400" s="38"/>
      <c r="Z400" s="38"/>
      <c r="AA400" s="38"/>
      <c r="AB400" s="38"/>
      <c r="AC400" s="38"/>
      <c r="AD400" s="38"/>
      <c r="AE400" s="38"/>
      <c r="AR400" s="228" t="s">
        <v>327</v>
      </c>
      <c r="AT400" s="228" t="s">
        <v>324</v>
      </c>
      <c r="AU400" s="228" t="s">
        <v>162</v>
      </c>
      <c r="AY400" s="17" t="s">
        <v>156</v>
      </c>
      <c r="BE400" s="229">
        <f>IF(N400="základní",J400,0)</f>
        <v>0</v>
      </c>
      <c r="BF400" s="229">
        <f>IF(N400="snížená",J400,0)</f>
        <v>0</v>
      </c>
      <c r="BG400" s="229">
        <f>IF(N400="zákl. přenesená",J400,0)</f>
        <v>0</v>
      </c>
      <c r="BH400" s="229">
        <f>IF(N400="sníž. přenesená",J400,0)</f>
        <v>0</v>
      </c>
      <c r="BI400" s="229">
        <f>IF(N400="nulová",J400,0)</f>
        <v>0</v>
      </c>
      <c r="BJ400" s="17" t="s">
        <v>162</v>
      </c>
      <c r="BK400" s="229">
        <f>ROUND(I400*H400,2)</f>
        <v>0</v>
      </c>
      <c r="BL400" s="17" t="s">
        <v>246</v>
      </c>
      <c r="BM400" s="228" t="s">
        <v>617</v>
      </c>
    </row>
    <row r="401" s="13" customFormat="1">
      <c r="A401" s="13"/>
      <c r="B401" s="230"/>
      <c r="C401" s="231"/>
      <c r="D401" s="232" t="s">
        <v>164</v>
      </c>
      <c r="E401" s="233" t="s">
        <v>1</v>
      </c>
      <c r="F401" s="234" t="s">
        <v>613</v>
      </c>
      <c r="G401" s="231"/>
      <c r="H401" s="235">
        <v>1</v>
      </c>
      <c r="I401" s="236"/>
      <c r="J401" s="231"/>
      <c r="K401" s="231"/>
      <c r="L401" s="237"/>
      <c r="M401" s="238"/>
      <c r="N401" s="239"/>
      <c r="O401" s="239"/>
      <c r="P401" s="239"/>
      <c r="Q401" s="239"/>
      <c r="R401" s="239"/>
      <c r="S401" s="239"/>
      <c r="T401" s="240"/>
      <c r="U401" s="13"/>
      <c r="V401" s="13"/>
      <c r="W401" s="13"/>
      <c r="X401" s="13"/>
      <c r="Y401" s="13"/>
      <c r="Z401" s="13"/>
      <c r="AA401" s="13"/>
      <c r="AB401" s="13"/>
      <c r="AC401" s="13"/>
      <c r="AD401" s="13"/>
      <c r="AE401" s="13"/>
      <c r="AT401" s="241" t="s">
        <v>164</v>
      </c>
      <c r="AU401" s="241" t="s">
        <v>162</v>
      </c>
      <c r="AV401" s="13" t="s">
        <v>162</v>
      </c>
      <c r="AW401" s="13" t="s">
        <v>34</v>
      </c>
      <c r="AX401" s="13" t="s">
        <v>86</v>
      </c>
      <c r="AY401" s="241" t="s">
        <v>156</v>
      </c>
    </row>
    <row r="402" s="2" customFormat="1" ht="24.15" customHeight="1">
      <c r="A402" s="38"/>
      <c r="B402" s="39"/>
      <c r="C402" s="216" t="s">
        <v>618</v>
      </c>
      <c r="D402" s="216" t="s">
        <v>158</v>
      </c>
      <c r="E402" s="217" t="s">
        <v>619</v>
      </c>
      <c r="F402" s="218" t="s">
        <v>620</v>
      </c>
      <c r="G402" s="219" t="s">
        <v>377</v>
      </c>
      <c r="H402" s="220">
        <v>2</v>
      </c>
      <c r="I402" s="221"/>
      <c r="J402" s="222">
        <f>ROUND(I402*H402,2)</f>
        <v>0</v>
      </c>
      <c r="K402" s="223"/>
      <c r="L402" s="44"/>
      <c r="M402" s="224" t="s">
        <v>1</v>
      </c>
      <c r="N402" s="225" t="s">
        <v>44</v>
      </c>
      <c r="O402" s="91"/>
      <c r="P402" s="226">
        <f>O402*H402</f>
        <v>0</v>
      </c>
      <c r="Q402" s="226">
        <v>0</v>
      </c>
      <c r="R402" s="226">
        <f>Q402*H402</f>
        <v>0</v>
      </c>
      <c r="S402" s="226">
        <v>0.1104</v>
      </c>
      <c r="T402" s="227">
        <f>S402*H402</f>
        <v>0.2208</v>
      </c>
      <c r="U402" s="38"/>
      <c r="V402" s="38"/>
      <c r="W402" s="38"/>
      <c r="X402" s="38"/>
      <c r="Y402" s="38"/>
      <c r="Z402" s="38"/>
      <c r="AA402" s="38"/>
      <c r="AB402" s="38"/>
      <c r="AC402" s="38"/>
      <c r="AD402" s="38"/>
      <c r="AE402" s="38"/>
      <c r="AR402" s="228" t="s">
        <v>246</v>
      </c>
      <c r="AT402" s="228" t="s">
        <v>158</v>
      </c>
      <c r="AU402" s="228" t="s">
        <v>162</v>
      </c>
      <c r="AY402" s="17" t="s">
        <v>156</v>
      </c>
      <c r="BE402" s="229">
        <f>IF(N402="základní",J402,0)</f>
        <v>0</v>
      </c>
      <c r="BF402" s="229">
        <f>IF(N402="snížená",J402,0)</f>
        <v>0</v>
      </c>
      <c r="BG402" s="229">
        <f>IF(N402="zákl. přenesená",J402,0)</f>
        <v>0</v>
      </c>
      <c r="BH402" s="229">
        <f>IF(N402="sníž. přenesená",J402,0)</f>
        <v>0</v>
      </c>
      <c r="BI402" s="229">
        <f>IF(N402="nulová",J402,0)</f>
        <v>0</v>
      </c>
      <c r="BJ402" s="17" t="s">
        <v>162</v>
      </c>
      <c r="BK402" s="229">
        <f>ROUND(I402*H402,2)</f>
        <v>0</v>
      </c>
      <c r="BL402" s="17" t="s">
        <v>246</v>
      </c>
      <c r="BM402" s="228" t="s">
        <v>621</v>
      </c>
    </row>
    <row r="403" s="13" customFormat="1">
      <c r="A403" s="13"/>
      <c r="B403" s="230"/>
      <c r="C403" s="231"/>
      <c r="D403" s="232" t="s">
        <v>164</v>
      </c>
      <c r="E403" s="233" t="s">
        <v>1</v>
      </c>
      <c r="F403" s="234" t="s">
        <v>162</v>
      </c>
      <c r="G403" s="231"/>
      <c r="H403" s="235">
        <v>2</v>
      </c>
      <c r="I403" s="236"/>
      <c r="J403" s="231"/>
      <c r="K403" s="231"/>
      <c r="L403" s="237"/>
      <c r="M403" s="238"/>
      <c r="N403" s="239"/>
      <c r="O403" s="239"/>
      <c r="P403" s="239"/>
      <c r="Q403" s="239"/>
      <c r="R403" s="239"/>
      <c r="S403" s="239"/>
      <c r="T403" s="240"/>
      <c r="U403" s="13"/>
      <c r="V403" s="13"/>
      <c r="W403" s="13"/>
      <c r="X403" s="13"/>
      <c r="Y403" s="13"/>
      <c r="Z403" s="13"/>
      <c r="AA403" s="13"/>
      <c r="AB403" s="13"/>
      <c r="AC403" s="13"/>
      <c r="AD403" s="13"/>
      <c r="AE403" s="13"/>
      <c r="AT403" s="241" t="s">
        <v>164</v>
      </c>
      <c r="AU403" s="241" t="s">
        <v>162</v>
      </c>
      <c r="AV403" s="13" t="s">
        <v>162</v>
      </c>
      <c r="AW403" s="13" t="s">
        <v>34</v>
      </c>
      <c r="AX403" s="13" t="s">
        <v>86</v>
      </c>
      <c r="AY403" s="241" t="s">
        <v>156</v>
      </c>
    </row>
    <row r="404" s="2" customFormat="1" ht="24.15" customHeight="1">
      <c r="A404" s="38"/>
      <c r="B404" s="39"/>
      <c r="C404" s="216" t="s">
        <v>622</v>
      </c>
      <c r="D404" s="216" t="s">
        <v>158</v>
      </c>
      <c r="E404" s="217" t="s">
        <v>623</v>
      </c>
      <c r="F404" s="218" t="s">
        <v>624</v>
      </c>
      <c r="G404" s="219" t="s">
        <v>280</v>
      </c>
      <c r="H404" s="220">
        <v>0.27400000000000002</v>
      </c>
      <c r="I404" s="221"/>
      <c r="J404" s="222">
        <f>ROUND(I404*H404,2)</f>
        <v>0</v>
      </c>
      <c r="K404" s="223"/>
      <c r="L404" s="44"/>
      <c r="M404" s="224" t="s">
        <v>1</v>
      </c>
      <c r="N404" s="225" t="s">
        <v>44</v>
      </c>
      <c r="O404" s="91"/>
      <c r="P404" s="226">
        <f>O404*H404</f>
        <v>0</v>
      </c>
      <c r="Q404" s="226">
        <v>0</v>
      </c>
      <c r="R404" s="226">
        <f>Q404*H404</f>
        <v>0</v>
      </c>
      <c r="S404" s="226">
        <v>0</v>
      </c>
      <c r="T404" s="227">
        <f>S404*H404</f>
        <v>0</v>
      </c>
      <c r="U404" s="38"/>
      <c r="V404" s="38"/>
      <c r="W404" s="38"/>
      <c r="X404" s="38"/>
      <c r="Y404" s="38"/>
      <c r="Z404" s="38"/>
      <c r="AA404" s="38"/>
      <c r="AB404" s="38"/>
      <c r="AC404" s="38"/>
      <c r="AD404" s="38"/>
      <c r="AE404" s="38"/>
      <c r="AR404" s="228" t="s">
        <v>246</v>
      </c>
      <c r="AT404" s="228" t="s">
        <v>158</v>
      </c>
      <c r="AU404" s="228" t="s">
        <v>162</v>
      </c>
      <c r="AY404" s="17" t="s">
        <v>156</v>
      </c>
      <c r="BE404" s="229">
        <f>IF(N404="základní",J404,0)</f>
        <v>0</v>
      </c>
      <c r="BF404" s="229">
        <f>IF(N404="snížená",J404,0)</f>
        <v>0</v>
      </c>
      <c r="BG404" s="229">
        <f>IF(N404="zákl. přenesená",J404,0)</f>
        <v>0</v>
      </c>
      <c r="BH404" s="229">
        <f>IF(N404="sníž. přenesená",J404,0)</f>
        <v>0</v>
      </c>
      <c r="BI404" s="229">
        <f>IF(N404="nulová",J404,0)</f>
        <v>0</v>
      </c>
      <c r="BJ404" s="17" t="s">
        <v>162</v>
      </c>
      <c r="BK404" s="229">
        <f>ROUND(I404*H404,2)</f>
        <v>0</v>
      </c>
      <c r="BL404" s="17" t="s">
        <v>246</v>
      </c>
      <c r="BM404" s="228" t="s">
        <v>625</v>
      </c>
    </row>
    <row r="405" s="12" customFormat="1" ht="22.8" customHeight="1">
      <c r="A405" s="12"/>
      <c r="B405" s="200"/>
      <c r="C405" s="201"/>
      <c r="D405" s="202" t="s">
        <v>77</v>
      </c>
      <c r="E405" s="214" t="s">
        <v>626</v>
      </c>
      <c r="F405" s="214" t="s">
        <v>627</v>
      </c>
      <c r="G405" s="201"/>
      <c r="H405" s="201"/>
      <c r="I405" s="204"/>
      <c r="J405" s="215">
        <f>BK405</f>
        <v>0</v>
      </c>
      <c r="K405" s="201"/>
      <c r="L405" s="206"/>
      <c r="M405" s="207"/>
      <c r="N405" s="208"/>
      <c r="O405" s="208"/>
      <c r="P405" s="209">
        <f>SUM(P406:P427)</f>
        <v>0</v>
      </c>
      <c r="Q405" s="208"/>
      <c r="R405" s="209">
        <f>SUM(R406:R427)</f>
        <v>0.089746999999999993</v>
      </c>
      <c r="S405" s="208"/>
      <c r="T405" s="210">
        <f>SUM(T406:T427)</f>
        <v>0.6220215</v>
      </c>
      <c r="U405" s="12"/>
      <c r="V405" s="12"/>
      <c r="W405" s="12"/>
      <c r="X405" s="12"/>
      <c r="Y405" s="12"/>
      <c r="Z405" s="12"/>
      <c r="AA405" s="12"/>
      <c r="AB405" s="12"/>
      <c r="AC405" s="12"/>
      <c r="AD405" s="12"/>
      <c r="AE405" s="12"/>
      <c r="AR405" s="211" t="s">
        <v>162</v>
      </c>
      <c r="AT405" s="212" t="s">
        <v>77</v>
      </c>
      <c r="AU405" s="212" t="s">
        <v>86</v>
      </c>
      <c r="AY405" s="211" t="s">
        <v>156</v>
      </c>
      <c r="BK405" s="213">
        <f>SUM(BK406:BK427)</f>
        <v>0</v>
      </c>
    </row>
    <row r="406" s="2" customFormat="1" ht="16.5" customHeight="1">
      <c r="A406" s="38"/>
      <c r="B406" s="39"/>
      <c r="C406" s="216" t="s">
        <v>628</v>
      </c>
      <c r="D406" s="216" t="s">
        <v>158</v>
      </c>
      <c r="E406" s="217" t="s">
        <v>629</v>
      </c>
      <c r="F406" s="218" t="s">
        <v>630</v>
      </c>
      <c r="G406" s="219" t="s">
        <v>90</v>
      </c>
      <c r="H406" s="220">
        <v>2.8999999999999999</v>
      </c>
      <c r="I406" s="221"/>
      <c r="J406" s="222">
        <f>ROUND(I406*H406,2)</f>
        <v>0</v>
      </c>
      <c r="K406" s="223"/>
      <c r="L406" s="44"/>
      <c r="M406" s="224" t="s">
        <v>1</v>
      </c>
      <c r="N406" s="225" t="s">
        <v>44</v>
      </c>
      <c r="O406" s="91"/>
      <c r="P406" s="226">
        <f>O406*H406</f>
        <v>0</v>
      </c>
      <c r="Q406" s="226">
        <v>0.00029999999999999997</v>
      </c>
      <c r="R406" s="226">
        <f>Q406*H406</f>
        <v>0.0008699999999999999</v>
      </c>
      <c r="S406" s="226">
        <v>0</v>
      </c>
      <c r="T406" s="227">
        <f>S406*H406</f>
        <v>0</v>
      </c>
      <c r="U406" s="38"/>
      <c r="V406" s="38"/>
      <c r="W406" s="38"/>
      <c r="X406" s="38"/>
      <c r="Y406" s="38"/>
      <c r="Z406" s="38"/>
      <c r="AA406" s="38"/>
      <c r="AB406" s="38"/>
      <c r="AC406" s="38"/>
      <c r="AD406" s="38"/>
      <c r="AE406" s="38"/>
      <c r="AR406" s="228" t="s">
        <v>246</v>
      </c>
      <c r="AT406" s="228" t="s">
        <v>158</v>
      </c>
      <c r="AU406" s="228" t="s">
        <v>162</v>
      </c>
      <c r="AY406" s="17" t="s">
        <v>156</v>
      </c>
      <c r="BE406" s="229">
        <f>IF(N406="základní",J406,0)</f>
        <v>0</v>
      </c>
      <c r="BF406" s="229">
        <f>IF(N406="snížená",J406,0)</f>
        <v>0</v>
      </c>
      <c r="BG406" s="229">
        <f>IF(N406="zákl. přenesená",J406,0)</f>
        <v>0</v>
      </c>
      <c r="BH406" s="229">
        <f>IF(N406="sníž. přenesená",J406,0)</f>
        <v>0</v>
      </c>
      <c r="BI406" s="229">
        <f>IF(N406="nulová",J406,0)</f>
        <v>0</v>
      </c>
      <c r="BJ406" s="17" t="s">
        <v>162</v>
      </c>
      <c r="BK406" s="229">
        <f>ROUND(I406*H406,2)</f>
        <v>0</v>
      </c>
      <c r="BL406" s="17" t="s">
        <v>246</v>
      </c>
      <c r="BM406" s="228" t="s">
        <v>631</v>
      </c>
    </row>
    <row r="407" s="13" customFormat="1">
      <c r="A407" s="13"/>
      <c r="B407" s="230"/>
      <c r="C407" s="231"/>
      <c r="D407" s="232" t="s">
        <v>164</v>
      </c>
      <c r="E407" s="233" t="s">
        <v>1</v>
      </c>
      <c r="F407" s="234" t="s">
        <v>103</v>
      </c>
      <c r="G407" s="231"/>
      <c r="H407" s="235">
        <v>2.8999999999999999</v>
      </c>
      <c r="I407" s="236"/>
      <c r="J407" s="231"/>
      <c r="K407" s="231"/>
      <c r="L407" s="237"/>
      <c r="M407" s="238"/>
      <c r="N407" s="239"/>
      <c r="O407" s="239"/>
      <c r="P407" s="239"/>
      <c r="Q407" s="239"/>
      <c r="R407" s="239"/>
      <c r="S407" s="239"/>
      <c r="T407" s="240"/>
      <c r="U407" s="13"/>
      <c r="V407" s="13"/>
      <c r="W407" s="13"/>
      <c r="X407" s="13"/>
      <c r="Y407" s="13"/>
      <c r="Z407" s="13"/>
      <c r="AA407" s="13"/>
      <c r="AB407" s="13"/>
      <c r="AC407" s="13"/>
      <c r="AD407" s="13"/>
      <c r="AE407" s="13"/>
      <c r="AT407" s="241" t="s">
        <v>164</v>
      </c>
      <c r="AU407" s="241" t="s">
        <v>162</v>
      </c>
      <c r="AV407" s="13" t="s">
        <v>162</v>
      </c>
      <c r="AW407" s="13" t="s">
        <v>34</v>
      </c>
      <c r="AX407" s="13" t="s">
        <v>86</v>
      </c>
      <c r="AY407" s="241" t="s">
        <v>156</v>
      </c>
    </row>
    <row r="408" s="2" customFormat="1" ht="24.15" customHeight="1">
      <c r="A408" s="38"/>
      <c r="B408" s="39"/>
      <c r="C408" s="216" t="s">
        <v>632</v>
      </c>
      <c r="D408" s="216" t="s">
        <v>158</v>
      </c>
      <c r="E408" s="217" t="s">
        <v>633</v>
      </c>
      <c r="F408" s="218" t="s">
        <v>634</v>
      </c>
      <c r="G408" s="219" t="s">
        <v>224</v>
      </c>
      <c r="H408" s="220">
        <v>25</v>
      </c>
      <c r="I408" s="221"/>
      <c r="J408" s="222">
        <f>ROUND(I408*H408,2)</f>
        <v>0</v>
      </c>
      <c r="K408" s="223"/>
      <c r="L408" s="44"/>
      <c r="M408" s="224" t="s">
        <v>1</v>
      </c>
      <c r="N408" s="225" t="s">
        <v>44</v>
      </c>
      <c r="O408" s="91"/>
      <c r="P408" s="226">
        <f>O408*H408</f>
        <v>0</v>
      </c>
      <c r="Q408" s="226">
        <v>0</v>
      </c>
      <c r="R408" s="226">
        <f>Q408*H408</f>
        <v>0</v>
      </c>
      <c r="S408" s="226">
        <v>0.01174</v>
      </c>
      <c r="T408" s="227">
        <f>S408*H408</f>
        <v>0.29349999999999998</v>
      </c>
      <c r="U408" s="38"/>
      <c r="V408" s="38"/>
      <c r="W408" s="38"/>
      <c r="X408" s="38"/>
      <c r="Y408" s="38"/>
      <c r="Z408" s="38"/>
      <c r="AA408" s="38"/>
      <c r="AB408" s="38"/>
      <c r="AC408" s="38"/>
      <c r="AD408" s="38"/>
      <c r="AE408" s="38"/>
      <c r="AR408" s="228" t="s">
        <v>246</v>
      </c>
      <c r="AT408" s="228" t="s">
        <v>158</v>
      </c>
      <c r="AU408" s="228" t="s">
        <v>162</v>
      </c>
      <c r="AY408" s="17" t="s">
        <v>156</v>
      </c>
      <c r="BE408" s="229">
        <f>IF(N408="základní",J408,0)</f>
        <v>0</v>
      </c>
      <c r="BF408" s="229">
        <f>IF(N408="snížená",J408,0)</f>
        <v>0</v>
      </c>
      <c r="BG408" s="229">
        <f>IF(N408="zákl. přenesená",J408,0)</f>
        <v>0</v>
      </c>
      <c r="BH408" s="229">
        <f>IF(N408="sníž. přenesená",J408,0)</f>
        <v>0</v>
      </c>
      <c r="BI408" s="229">
        <f>IF(N408="nulová",J408,0)</f>
        <v>0</v>
      </c>
      <c r="BJ408" s="17" t="s">
        <v>162</v>
      </c>
      <c r="BK408" s="229">
        <f>ROUND(I408*H408,2)</f>
        <v>0</v>
      </c>
      <c r="BL408" s="17" t="s">
        <v>246</v>
      </c>
      <c r="BM408" s="228" t="s">
        <v>635</v>
      </c>
    </row>
    <row r="409" s="13" customFormat="1">
      <c r="A409" s="13"/>
      <c r="B409" s="230"/>
      <c r="C409" s="231"/>
      <c r="D409" s="232" t="s">
        <v>164</v>
      </c>
      <c r="E409" s="233" t="s">
        <v>1</v>
      </c>
      <c r="F409" s="234" t="s">
        <v>636</v>
      </c>
      <c r="G409" s="231"/>
      <c r="H409" s="235">
        <v>3</v>
      </c>
      <c r="I409" s="236"/>
      <c r="J409" s="231"/>
      <c r="K409" s="231"/>
      <c r="L409" s="237"/>
      <c r="M409" s="238"/>
      <c r="N409" s="239"/>
      <c r="O409" s="239"/>
      <c r="P409" s="239"/>
      <c r="Q409" s="239"/>
      <c r="R409" s="239"/>
      <c r="S409" s="239"/>
      <c r="T409" s="240"/>
      <c r="U409" s="13"/>
      <c r="V409" s="13"/>
      <c r="W409" s="13"/>
      <c r="X409" s="13"/>
      <c r="Y409" s="13"/>
      <c r="Z409" s="13"/>
      <c r="AA409" s="13"/>
      <c r="AB409" s="13"/>
      <c r="AC409" s="13"/>
      <c r="AD409" s="13"/>
      <c r="AE409" s="13"/>
      <c r="AT409" s="241" t="s">
        <v>164</v>
      </c>
      <c r="AU409" s="241" t="s">
        <v>162</v>
      </c>
      <c r="AV409" s="13" t="s">
        <v>162</v>
      </c>
      <c r="AW409" s="13" t="s">
        <v>34</v>
      </c>
      <c r="AX409" s="13" t="s">
        <v>78</v>
      </c>
      <c r="AY409" s="241" t="s">
        <v>156</v>
      </c>
    </row>
    <row r="410" s="13" customFormat="1">
      <c r="A410" s="13"/>
      <c r="B410" s="230"/>
      <c r="C410" s="231"/>
      <c r="D410" s="232" t="s">
        <v>164</v>
      </c>
      <c r="E410" s="233" t="s">
        <v>1</v>
      </c>
      <c r="F410" s="234" t="s">
        <v>637</v>
      </c>
      <c r="G410" s="231"/>
      <c r="H410" s="235">
        <v>8.4000000000000004</v>
      </c>
      <c r="I410" s="236"/>
      <c r="J410" s="231"/>
      <c r="K410" s="231"/>
      <c r="L410" s="237"/>
      <c r="M410" s="238"/>
      <c r="N410" s="239"/>
      <c r="O410" s="239"/>
      <c r="P410" s="239"/>
      <c r="Q410" s="239"/>
      <c r="R410" s="239"/>
      <c r="S410" s="239"/>
      <c r="T410" s="240"/>
      <c r="U410" s="13"/>
      <c r="V410" s="13"/>
      <c r="W410" s="13"/>
      <c r="X410" s="13"/>
      <c r="Y410" s="13"/>
      <c r="Z410" s="13"/>
      <c r="AA410" s="13"/>
      <c r="AB410" s="13"/>
      <c r="AC410" s="13"/>
      <c r="AD410" s="13"/>
      <c r="AE410" s="13"/>
      <c r="AT410" s="241" t="s">
        <v>164</v>
      </c>
      <c r="AU410" s="241" t="s">
        <v>162</v>
      </c>
      <c r="AV410" s="13" t="s">
        <v>162</v>
      </c>
      <c r="AW410" s="13" t="s">
        <v>34</v>
      </c>
      <c r="AX410" s="13" t="s">
        <v>78</v>
      </c>
      <c r="AY410" s="241" t="s">
        <v>156</v>
      </c>
    </row>
    <row r="411" s="13" customFormat="1">
      <c r="A411" s="13"/>
      <c r="B411" s="230"/>
      <c r="C411" s="231"/>
      <c r="D411" s="232" t="s">
        <v>164</v>
      </c>
      <c r="E411" s="233" t="s">
        <v>1</v>
      </c>
      <c r="F411" s="234" t="s">
        <v>638</v>
      </c>
      <c r="G411" s="231"/>
      <c r="H411" s="235">
        <v>4.4000000000000004</v>
      </c>
      <c r="I411" s="236"/>
      <c r="J411" s="231"/>
      <c r="K411" s="231"/>
      <c r="L411" s="237"/>
      <c r="M411" s="238"/>
      <c r="N411" s="239"/>
      <c r="O411" s="239"/>
      <c r="P411" s="239"/>
      <c r="Q411" s="239"/>
      <c r="R411" s="239"/>
      <c r="S411" s="239"/>
      <c r="T411" s="240"/>
      <c r="U411" s="13"/>
      <c r="V411" s="13"/>
      <c r="W411" s="13"/>
      <c r="X411" s="13"/>
      <c r="Y411" s="13"/>
      <c r="Z411" s="13"/>
      <c r="AA411" s="13"/>
      <c r="AB411" s="13"/>
      <c r="AC411" s="13"/>
      <c r="AD411" s="13"/>
      <c r="AE411" s="13"/>
      <c r="AT411" s="241" t="s">
        <v>164</v>
      </c>
      <c r="AU411" s="241" t="s">
        <v>162</v>
      </c>
      <c r="AV411" s="13" t="s">
        <v>162</v>
      </c>
      <c r="AW411" s="13" t="s">
        <v>34</v>
      </c>
      <c r="AX411" s="13" t="s">
        <v>78</v>
      </c>
      <c r="AY411" s="241" t="s">
        <v>156</v>
      </c>
    </row>
    <row r="412" s="13" customFormat="1">
      <c r="A412" s="13"/>
      <c r="B412" s="230"/>
      <c r="C412" s="231"/>
      <c r="D412" s="232" t="s">
        <v>164</v>
      </c>
      <c r="E412" s="233" t="s">
        <v>1</v>
      </c>
      <c r="F412" s="234" t="s">
        <v>639</v>
      </c>
      <c r="G412" s="231"/>
      <c r="H412" s="235">
        <v>9.1999999999999993</v>
      </c>
      <c r="I412" s="236"/>
      <c r="J412" s="231"/>
      <c r="K412" s="231"/>
      <c r="L412" s="237"/>
      <c r="M412" s="238"/>
      <c r="N412" s="239"/>
      <c r="O412" s="239"/>
      <c r="P412" s="239"/>
      <c r="Q412" s="239"/>
      <c r="R412" s="239"/>
      <c r="S412" s="239"/>
      <c r="T412" s="240"/>
      <c r="U412" s="13"/>
      <c r="V412" s="13"/>
      <c r="W412" s="13"/>
      <c r="X412" s="13"/>
      <c r="Y412" s="13"/>
      <c r="Z412" s="13"/>
      <c r="AA412" s="13"/>
      <c r="AB412" s="13"/>
      <c r="AC412" s="13"/>
      <c r="AD412" s="13"/>
      <c r="AE412" s="13"/>
      <c r="AT412" s="241" t="s">
        <v>164</v>
      </c>
      <c r="AU412" s="241" t="s">
        <v>162</v>
      </c>
      <c r="AV412" s="13" t="s">
        <v>162</v>
      </c>
      <c r="AW412" s="13" t="s">
        <v>34</v>
      </c>
      <c r="AX412" s="13" t="s">
        <v>78</v>
      </c>
      <c r="AY412" s="241" t="s">
        <v>156</v>
      </c>
    </row>
    <row r="413" s="14" customFormat="1">
      <c r="A413" s="14"/>
      <c r="B413" s="242"/>
      <c r="C413" s="243"/>
      <c r="D413" s="232" t="s">
        <v>164</v>
      </c>
      <c r="E413" s="244" t="s">
        <v>1</v>
      </c>
      <c r="F413" s="245" t="s">
        <v>167</v>
      </c>
      <c r="G413" s="243"/>
      <c r="H413" s="246">
        <v>25</v>
      </c>
      <c r="I413" s="247"/>
      <c r="J413" s="243"/>
      <c r="K413" s="243"/>
      <c r="L413" s="248"/>
      <c r="M413" s="249"/>
      <c r="N413" s="250"/>
      <c r="O413" s="250"/>
      <c r="P413" s="250"/>
      <c r="Q413" s="250"/>
      <c r="R413" s="250"/>
      <c r="S413" s="250"/>
      <c r="T413" s="251"/>
      <c r="U413" s="14"/>
      <c r="V413" s="14"/>
      <c r="W413" s="14"/>
      <c r="X413" s="14"/>
      <c r="Y413" s="14"/>
      <c r="Z413" s="14"/>
      <c r="AA413" s="14"/>
      <c r="AB413" s="14"/>
      <c r="AC413" s="14"/>
      <c r="AD413" s="14"/>
      <c r="AE413" s="14"/>
      <c r="AT413" s="252" t="s">
        <v>164</v>
      </c>
      <c r="AU413" s="252" t="s">
        <v>162</v>
      </c>
      <c r="AV413" s="14" t="s">
        <v>161</v>
      </c>
      <c r="AW413" s="14" t="s">
        <v>34</v>
      </c>
      <c r="AX413" s="14" t="s">
        <v>86</v>
      </c>
      <c r="AY413" s="252" t="s">
        <v>156</v>
      </c>
    </row>
    <row r="414" s="2" customFormat="1" ht="24.15" customHeight="1">
      <c r="A414" s="38"/>
      <c r="B414" s="39"/>
      <c r="C414" s="216" t="s">
        <v>640</v>
      </c>
      <c r="D414" s="216" t="s">
        <v>158</v>
      </c>
      <c r="E414" s="217" t="s">
        <v>641</v>
      </c>
      <c r="F414" s="218" t="s">
        <v>642</v>
      </c>
      <c r="G414" s="219" t="s">
        <v>90</v>
      </c>
      <c r="H414" s="220">
        <v>3.9500000000000002</v>
      </c>
      <c r="I414" s="221"/>
      <c r="J414" s="222">
        <f>ROUND(I414*H414,2)</f>
        <v>0</v>
      </c>
      <c r="K414" s="223"/>
      <c r="L414" s="44"/>
      <c r="M414" s="224" t="s">
        <v>1</v>
      </c>
      <c r="N414" s="225" t="s">
        <v>44</v>
      </c>
      <c r="O414" s="91"/>
      <c r="P414" s="226">
        <f>O414*H414</f>
        <v>0</v>
      </c>
      <c r="Q414" s="226">
        <v>0</v>
      </c>
      <c r="R414" s="226">
        <f>Q414*H414</f>
        <v>0</v>
      </c>
      <c r="S414" s="226">
        <v>0.083169999999999994</v>
      </c>
      <c r="T414" s="227">
        <f>S414*H414</f>
        <v>0.32852149999999997</v>
      </c>
      <c r="U414" s="38"/>
      <c r="V414" s="38"/>
      <c r="W414" s="38"/>
      <c r="X414" s="38"/>
      <c r="Y414" s="38"/>
      <c r="Z414" s="38"/>
      <c r="AA414" s="38"/>
      <c r="AB414" s="38"/>
      <c r="AC414" s="38"/>
      <c r="AD414" s="38"/>
      <c r="AE414" s="38"/>
      <c r="AR414" s="228" t="s">
        <v>246</v>
      </c>
      <c r="AT414" s="228" t="s">
        <v>158</v>
      </c>
      <c r="AU414" s="228" t="s">
        <v>162</v>
      </c>
      <c r="AY414" s="17" t="s">
        <v>156</v>
      </c>
      <c r="BE414" s="229">
        <f>IF(N414="základní",J414,0)</f>
        <v>0</v>
      </c>
      <c r="BF414" s="229">
        <f>IF(N414="snížená",J414,0)</f>
        <v>0</v>
      </c>
      <c r="BG414" s="229">
        <f>IF(N414="zákl. přenesená",J414,0)</f>
        <v>0</v>
      </c>
      <c r="BH414" s="229">
        <f>IF(N414="sníž. přenesená",J414,0)</f>
        <v>0</v>
      </c>
      <c r="BI414" s="229">
        <f>IF(N414="nulová",J414,0)</f>
        <v>0</v>
      </c>
      <c r="BJ414" s="17" t="s">
        <v>162</v>
      </c>
      <c r="BK414" s="229">
        <f>ROUND(I414*H414,2)</f>
        <v>0</v>
      </c>
      <c r="BL414" s="17" t="s">
        <v>246</v>
      </c>
      <c r="BM414" s="228" t="s">
        <v>643</v>
      </c>
    </row>
    <row r="415" s="13" customFormat="1">
      <c r="A415" s="13"/>
      <c r="B415" s="230"/>
      <c r="C415" s="231"/>
      <c r="D415" s="232" t="s">
        <v>164</v>
      </c>
      <c r="E415" s="233" t="s">
        <v>1</v>
      </c>
      <c r="F415" s="234" t="s">
        <v>103</v>
      </c>
      <c r="G415" s="231"/>
      <c r="H415" s="235">
        <v>2.8999999999999999</v>
      </c>
      <c r="I415" s="236"/>
      <c r="J415" s="231"/>
      <c r="K415" s="231"/>
      <c r="L415" s="237"/>
      <c r="M415" s="238"/>
      <c r="N415" s="239"/>
      <c r="O415" s="239"/>
      <c r="P415" s="239"/>
      <c r="Q415" s="239"/>
      <c r="R415" s="239"/>
      <c r="S415" s="239"/>
      <c r="T415" s="240"/>
      <c r="U415" s="13"/>
      <c r="V415" s="13"/>
      <c r="W415" s="13"/>
      <c r="X415" s="13"/>
      <c r="Y415" s="13"/>
      <c r="Z415" s="13"/>
      <c r="AA415" s="13"/>
      <c r="AB415" s="13"/>
      <c r="AC415" s="13"/>
      <c r="AD415" s="13"/>
      <c r="AE415" s="13"/>
      <c r="AT415" s="241" t="s">
        <v>164</v>
      </c>
      <c r="AU415" s="241" t="s">
        <v>162</v>
      </c>
      <c r="AV415" s="13" t="s">
        <v>162</v>
      </c>
      <c r="AW415" s="13" t="s">
        <v>34</v>
      </c>
      <c r="AX415" s="13" t="s">
        <v>78</v>
      </c>
      <c r="AY415" s="241" t="s">
        <v>156</v>
      </c>
    </row>
    <row r="416" s="13" customFormat="1">
      <c r="A416" s="13"/>
      <c r="B416" s="230"/>
      <c r="C416" s="231"/>
      <c r="D416" s="232" t="s">
        <v>164</v>
      </c>
      <c r="E416" s="233" t="s">
        <v>1</v>
      </c>
      <c r="F416" s="234" t="s">
        <v>644</v>
      </c>
      <c r="G416" s="231"/>
      <c r="H416" s="235">
        <v>1.05</v>
      </c>
      <c r="I416" s="236"/>
      <c r="J416" s="231"/>
      <c r="K416" s="231"/>
      <c r="L416" s="237"/>
      <c r="M416" s="238"/>
      <c r="N416" s="239"/>
      <c r="O416" s="239"/>
      <c r="P416" s="239"/>
      <c r="Q416" s="239"/>
      <c r="R416" s="239"/>
      <c r="S416" s="239"/>
      <c r="T416" s="240"/>
      <c r="U416" s="13"/>
      <c r="V416" s="13"/>
      <c r="W416" s="13"/>
      <c r="X416" s="13"/>
      <c r="Y416" s="13"/>
      <c r="Z416" s="13"/>
      <c r="AA416" s="13"/>
      <c r="AB416" s="13"/>
      <c r="AC416" s="13"/>
      <c r="AD416" s="13"/>
      <c r="AE416" s="13"/>
      <c r="AT416" s="241" t="s">
        <v>164</v>
      </c>
      <c r="AU416" s="241" t="s">
        <v>162</v>
      </c>
      <c r="AV416" s="13" t="s">
        <v>162</v>
      </c>
      <c r="AW416" s="13" t="s">
        <v>34</v>
      </c>
      <c r="AX416" s="13" t="s">
        <v>78</v>
      </c>
      <c r="AY416" s="241" t="s">
        <v>156</v>
      </c>
    </row>
    <row r="417" s="14" customFormat="1">
      <c r="A417" s="14"/>
      <c r="B417" s="242"/>
      <c r="C417" s="243"/>
      <c r="D417" s="232" t="s">
        <v>164</v>
      </c>
      <c r="E417" s="244" t="s">
        <v>1</v>
      </c>
      <c r="F417" s="245" t="s">
        <v>167</v>
      </c>
      <c r="G417" s="243"/>
      <c r="H417" s="246">
        <v>3.9500000000000002</v>
      </c>
      <c r="I417" s="247"/>
      <c r="J417" s="243"/>
      <c r="K417" s="243"/>
      <c r="L417" s="248"/>
      <c r="M417" s="249"/>
      <c r="N417" s="250"/>
      <c r="O417" s="250"/>
      <c r="P417" s="250"/>
      <c r="Q417" s="250"/>
      <c r="R417" s="250"/>
      <c r="S417" s="250"/>
      <c r="T417" s="251"/>
      <c r="U417" s="14"/>
      <c r="V417" s="14"/>
      <c r="W417" s="14"/>
      <c r="X417" s="14"/>
      <c r="Y417" s="14"/>
      <c r="Z417" s="14"/>
      <c r="AA417" s="14"/>
      <c r="AB417" s="14"/>
      <c r="AC417" s="14"/>
      <c r="AD417" s="14"/>
      <c r="AE417" s="14"/>
      <c r="AT417" s="252" t="s">
        <v>164</v>
      </c>
      <c r="AU417" s="252" t="s">
        <v>162</v>
      </c>
      <c r="AV417" s="14" t="s">
        <v>161</v>
      </c>
      <c r="AW417" s="14" t="s">
        <v>34</v>
      </c>
      <c r="AX417" s="14" t="s">
        <v>86</v>
      </c>
      <c r="AY417" s="252" t="s">
        <v>156</v>
      </c>
    </row>
    <row r="418" s="2" customFormat="1" ht="24.15" customHeight="1">
      <c r="A418" s="38"/>
      <c r="B418" s="39"/>
      <c r="C418" s="216" t="s">
        <v>645</v>
      </c>
      <c r="D418" s="216" t="s">
        <v>158</v>
      </c>
      <c r="E418" s="217" t="s">
        <v>646</v>
      </c>
      <c r="F418" s="218" t="s">
        <v>647</v>
      </c>
      <c r="G418" s="219" t="s">
        <v>90</v>
      </c>
      <c r="H418" s="220">
        <v>2.8999999999999999</v>
      </c>
      <c r="I418" s="221"/>
      <c r="J418" s="222">
        <f>ROUND(I418*H418,2)</f>
        <v>0</v>
      </c>
      <c r="K418" s="223"/>
      <c r="L418" s="44"/>
      <c r="M418" s="224" t="s">
        <v>1</v>
      </c>
      <c r="N418" s="225" t="s">
        <v>44</v>
      </c>
      <c r="O418" s="91"/>
      <c r="P418" s="226">
        <f>O418*H418</f>
        <v>0</v>
      </c>
      <c r="Q418" s="226">
        <v>0.0063499999999999997</v>
      </c>
      <c r="R418" s="226">
        <f>Q418*H418</f>
        <v>0.018414999999999997</v>
      </c>
      <c r="S418" s="226">
        <v>0</v>
      </c>
      <c r="T418" s="227">
        <f>S418*H418</f>
        <v>0</v>
      </c>
      <c r="U418" s="38"/>
      <c r="V418" s="38"/>
      <c r="W418" s="38"/>
      <c r="X418" s="38"/>
      <c r="Y418" s="38"/>
      <c r="Z418" s="38"/>
      <c r="AA418" s="38"/>
      <c r="AB418" s="38"/>
      <c r="AC418" s="38"/>
      <c r="AD418" s="38"/>
      <c r="AE418" s="38"/>
      <c r="AR418" s="228" t="s">
        <v>246</v>
      </c>
      <c r="AT418" s="228" t="s">
        <v>158</v>
      </c>
      <c r="AU418" s="228" t="s">
        <v>162</v>
      </c>
      <c r="AY418" s="17" t="s">
        <v>156</v>
      </c>
      <c r="BE418" s="229">
        <f>IF(N418="základní",J418,0)</f>
        <v>0</v>
      </c>
      <c r="BF418" s="229">
        <f>IF(N418="snížená",J418,0)</f>
        <v>0</v>
      </c>
      <c r="BG418" s="229">
        <f>IF(N418="zákl. přenesená",J418,0)</f>
        <v>0</v>
      </c>
      <c r="BH418" s="229">
        <f>IF(N418="sníž. přenesená",J418,0)</f>
        <v>0</v>
      </c>
      <c r="BI418" s="229">
        <f>IF(N418="nulová",J418,0)</f>
        <v>0</v>
      </c>
      <c r="BJ418" s="17" t="s">
        <v>162</v>
      </c>
      <c r="BK418" s="229">
        <f>ROUND(I418*H418,2)</f>
        <v>0</v>
      </c>
      <c r="BL418" s="17" t="s">
        <v>246</v>
      </c>
      <c r="BM418" s="228" t="s">
        <v>648</v>
      </c>
    </row>
    <row r="419" s="13" customFormat="1">
      <c r="A419" s="13"/>
      <c r="B419" s="230"/>
      <c r="C419" s="231"/>
      <c r="D419" s="232" t="s">
        <v>164</v>
      </c>
      <c r="E419" s="233" t="s">
        <v>1</v>
      </c>
      <c r="F419" s="234" t="s">
        <v>103</v>
      </c>
      <c r="G419" s="231"/>
      <c r="H419" s="235">
        <v>2.8999999999999999</v>
      </c>
      <c r="I419" s="236"/>
      <c r="J419" s="231"/>
      <c r="K419" s="231"/>
      <c r="L419" s="237"/>
      <c r="M419" s="238"/>
      <c r="N419" s="239"/>
      <c r="O419" s="239"/>
      <c r="P419" s="239"/>
      <c r="Q419" s="239"/>
      <c r="R419" s="239"/>
      <c r="S419" s="239"/>
      <c r="T419" s="240"/>
      <c r="U419" s="13"/>
      <c r="V419" s="13"/>
      <c r="W419" s="13"/>
      <c r="X419" s="13"/>
      <c r="Y419" s="13"/>
      <c r="Z419" s="13"/>
      <c r="AA419" s="13"/>
      <c r="AB419" s="13"/>
      <c r="AC419" s="13"/>
      <c r="AD419" s="13"/>
      <c r="AE419" s="13"/>
      <c r="AT419" s="241" t="s">
        <v>164</v>
      </c>
      <c r="AU419" s="241" t="s">
        <v>162</v>
      </c>
      <c r="AV419" s="13" t="s">
        <v>162</v>
      </c>
      <c r="AW419" s="13" t="s">
        <v>34</v>
      </c>
      <c r="AX419" s="13" t="s">
        <v>86</v>
      </c>
      <c r="AY419" s="241" t="s">
        <v>156</v>
      </c>
    </row>
    <row r="420" s="2" customFormat="1" ht="33" customHeight="1">
      <c r="A420" s="38"/>
      <c r="B420" s="39"/>
      <c r="C420" s="263" t="s">
        <v>649</v>
      </c>
      <c r="D420" s="263" t="s">
        <v>324</v>
      </c>
      <c r="E420" s="264" t="s">
        <v>650</v>
      </c>
      <c r="F420" s="265" t="s">
        <v>651</v>
      </c>
      <c r="G420" s="266" t="s">
        <v>90</v>
      </c>
      <c r="H420" s="267">
        <v>3.1899999999999999</v>
      </c>
      <c r="I420" s="268"/>
      <c r="J420" s="269">
        <f>ROUND(I420*H420,2)</f>
        <v>0</v>
      </c>
      <c r="K420" s="270"/>
      <c r="L420" s="271"/>
      <c r="M420" s="272" t="s">
        <v>1</v>
      </c>
      <c r="N420" s="273" t="s">
        <v>44</v>
      </c>
      <c r="O420" s="91"/>
      <c r="P420" s="226">
        <f>O420*H420</f>
        <v>0</v>
      </c>
      <c r="Q420" s="226">
        <v>0.021999999999999999</v>
      </c>
      <c r="R420" s="226">
        <f>Q420*H420</f>
        <v>0.070179999999999992</v>
      </c>
      <c r="S420" s="226">
        <v>0</v>
      </c>
      <c r="T420" s="227">
        <f>S420*H420</f>
        <v>0</v>
      </c>
      <c r="U420" s="38"/>
      <c r="V420" s="38"/>
      <c r="W420" s="38"/>
      <c r="X420" s="38"/>
      <c r="Y420" s="38"/>
      <c r="Z420" s="38"/>
      <c r="AA420" s="38"/>
      <c r="AB420" s="38"/>
      <c r="AC420" s="38"/>
      <c r="AD420" s="38"/>
      <c r="AE420" s="38"/>
      <c r="AR420" s="228" t="s">
        <v>327</v>
      </c>
      <c r="AT420" s="228" t="s">
        <v>324</v>
      </c>
      <c r="AU420" s="228" t="s">
        <v>162</v>
      </c>
      <c r="AY420" s="17" t="s">
        <v>156</v>
      </c>
      <c r="BE420" s="229">
        <f>IF(N420="základní",J420,0)</f>
        <v>0</v>
      </c>
      <c r="BF420" s="229">
        <f>IF(N420="snížená",J420,0)</f>
        <v>0</v>
      </c>
      <c r="BG420" s="229">
        <f>IF(N420="zákl. přenesená",J420,0)</f>
        <v>0</v>
      </c>
      <c r="BH420" s="229">
        <f>IF(N420="sníž. přenesená",J420,0)</f>
        <v>0</v>
      </c>
      <c r="BI420" s="229">
        <f>IF(N420="nulová",J420,0)</f>
        <v>0</v>
      </c>
      <c r="BJ420" s="17" t="s">
        <v>162</v>
      </c>
      <c r="BK420" s="229">
        <f>ROUND(I420*H420,2)</f>
        <v>0</v>
      </c>
      <c r="BL420" s="17" t="s">
        <v>246</v>
      </c>
      <c r="BM420" s="228" t="s">
        <v>652</v>
      </c>
    </row>
    <row r="421" s="13" customFormat="1">
      <c r="A421" s="13"/>
      <c r="B421" s="230"/>
      <c r="C421" s="231"/>
      <c r="D421" s="232" t="s">
        <v>164</v>
      </c>
      <c r="E421" s="233" t="s">
        <v>1</v>
      </c>
      <c r="F421" s="234" t="s">
        <v>103</v>
      </c>
      <c r="G421" s="231"/>
      <c r="H421" s="235">
        <v>2.8999999999999999</v>
      </c>
      <c r="I421" s="236"/>
      <c r="J421" s="231"/>
      <c r="K421" s="231"/>
      <c r="L421" s="237"/>
      <c r="M421" s="238"/>
      <c r="N421" s="239"/>
      <c r="O421" s="239"/>
      <c r="P421" s="239"/>
      <c r="Q421" s="239"/>
      <c r="R421" s="239"/>
      <c r="S421" s="239"/>
      <c r="T421" s="240"/>
      <c r="U421" s="13"/>
      <c r="V421" s="13"/>
      <c r="W421" s="13"/>
      <c r="X421" s="13"/>
      <c r="Y421" s="13"/>
      <c r="Z421" s="13"/>
      <c r="AA421" s="13"/>
      <c r="AB421" s="13"/>
      <c r="AC421" s="13"/>
      <c r="AD421" s="13"/>
      <c r="AE421" s="13"/>
      <c r="AT421" s="241" t="s">
        <v>164</v>
      </c>
      <c r="AU421" s="241" t="s">
        <v>162</v>
      </c>
      <c r="AV421" s="13" t="s">
        <v>162</v>
      </c>
      <c r="AW421" s="13" t="s">
        <v>34</v>
      </c>
      <c r="AX421" s="13" t="s">
        <v>86</v>
      </c>
      <c r="AY421" s="241" t="s">
        <v>156</v>
      </c>
    </row>
    <row r="422" s="13" customFormat="1">
      <c r="A422" s="13"/>
      <c r="B422" s="230"/>
      <c r="C422" s="231"/>
      <c r="D422" s="232" t="s">
        <v>164</v>
      </c>
      <c r="E422" s="231"/>
      <c r="F422" s="234" t="s">
        <v>653</v>
      </c>
      <c r="G422" s="231"/>
      <c r="H422" s="235">
        <v>3.1899999999999999</v>
      </c>
      <c r="I422" s="236"/>
      <c r="J422" s="231"/>
      <c r="K422" s="231"/>
      <c r="L422" s="237"/>
      <c r="M422" s="238"/>
      <c r="N422" s="239"/>
      <c r="O422" s="239"/>
      <c r="P422" s="239"/>
      <c r="Q422" s="239"/>
      <c r="R422" s="239"/>
      <c r="S422" s="239"/>
      <c r="T422" s="240"/>
      <c r="U422" s="13"/>
      <c r="V422" s="13"/>
      <c r="W422" s="13"/>
      <c r="X422" s="13"/>
      <c r="Y422" s="13"/>
      <c r="Z422" s="13"/>
      <c r="AA422" s="13"/>
      <c r="AB422" s="13"/>
      <c r="AC422" s="13"/>
      <c r="AD422" s="13"/>
      <c r="AE422" s="13"/>
      <c r="AT422" s="241" t="s">
        <v>164</v>
      </c>
      <c r="AU422" s="241" t="s">
        <v>162</v>
      </c>
      <c r="AV422" s="13" t="s">
        <v>162</v>
      </c>
      <c r="AW422" s="13" t="s">
        <v>4</v>
      </c>
      <c r="AX422" s="13" t="s">
        <v>86</v>
      </c>
      <c r="AY422" s="241" t="s">
        <v>156</v>
      </c>
    </row>
    <row r="423" s="2" customFormat="1" ht="16.5" customHeight="1">
      <c r="A423" s="38"/>
      <c r="B423" s="39"/>
      <c r="C423" s="216" t="s">
        <v>654</v>
      </c>
      <c r="D423" s="216" t="s">
        <v>158</v>
      </c>
      <c r="E423" s="217" t="s">
        <v>655</v>
      </c>
      <c r="F423" s="218" t="s">
        <v>656</v>
      </c>
      <c r="G423" s="219" t="s">
        <v>224</v>
      </c>
      <c r="H423" s="220">
        <v>9.4000000000000004</v>
      </c>
      <c r="I423" s="221"/>
      <c r="J423" s="222">
        <f>ROUND(I423*H423,2)</f>
        <v>0</v>
      </c>
      <c r="K423" s="223"/>
      <c r="L423" s="44"/>
      <c r="M423" s="224" t="s">
        <v>1</v>
      </c>
      <c r="N423" s="225" t="s">
        <v>44</v>
      </c>
      <c r="O423" s="91"/>
      <c r="P423" s="226">
        <f>O423*H423</f>
        <v>0</v>
      </c>
      <c r="Q423" s="226">
        <v>3.0000000000000001E-05</v>
      </c>
      <c r="R423" s="226">
        <f>Q423*H423</f>
        <v>0.00028200000000000002</v>
      </c>
      <c r="S423" s="226">
        <v>0</v>
      </c>
      <c r="T423" s="227">
        <f>S423*H423</f>
        <v>0</v>
      </c>
      <c r="U423" s="38"/>
      <c r="V423" s="38"/>
      <c r="W423" s="38"/>
      <c r="X423" s="38"/>
      <c r="Y423" s="38"/>
      <c r="Z423" s="38"/>
      <c r="AA423" s="38"/>
      <c r="AB423" s="38"/>
      <c r="AC423" s="38"/>
      <c r="AD423" s="38"/>
      <c r="AE423" s="38"/>
      <c r="AR423" s="228" t="s">
        <v>246</v>
      </c>
      <c r="AT423" s="228" t="s">
        <v>158</v>
      </c>
      <c r="AU423" s="228" t="s">
        <v>162</v>
      </c>
      <c r="AY423" s="17" t="s">
        <v>156</v>
      </c>
      <c r="BE423" s="229">
        <f>IF(N423="základní",J423,0)</f>
        <v>0</v>
      </c>
      <c r="BF423" s="229">
        <f>IF(N423="snížená",J423,0)</f>
        <v>0</v>
      </c>
      <c r="BG423" s="229">
        <f>IF(N423="zákl. přenesená",J423,0)</f>
        <v>0</v>
      </c>
      <c r="BH423" s="229">
        <f>IF(N423="sníž. přenesená",J423,0)</f>
        <v>0</v>
      </c>
      <c r="BI423" s="229">
        <f>IF(N423="nulová",J423,0)</f>
        <v>0</v>
      </c>
      <c r="BJ423" s="17" t="s">
        <v>162</v>
      </c>
      <c r="BK423" s="229">
        <f>ROUND(I423*H423,2)</f>
        <v>0</v>
      </c>
      <c r="BL423" s="17" t="s">
        <v>246</v>
      </c>
      <c r="BM423" s="228" t="s">
        <v>657</v>
      </c>
    </row>
    <row r="424" s="13" customFormat="1">
      <c r="A424" s="13"/>
      <c r="B424" s="230"/>
      <c r="C424" s="231"/>
      <c r="D424" s="232" t="s">
        <v>164</v>
      </c>
      <c r="E424" s="233" t="s">
        <v>1</v>
      </c>
      <c r="F424" s="234" t="s">
        <v>658</v>
      </c>
      <c r="G424" s="231"/>
      <c r="H424" s="235">
        <v>5.7999999999999998</v>
      </c>
      <c r="I424" s="236"/>
      <c r="J424" s="231"/>
      <c r="K424" s="231"/>
      <c r="L424" s="237"/>
      <c r="M424" s="238"/>
      <c r="N424" s="239"/>
      <c r="O424" s="239"/>
      <c r="P424" s="239"/>
      <c r="Q424" s="239"/>
      <c r="R424" s="239"/>
      <c r="S424" s="239"/>
      <c r="T424" s="240"/>
      <c r="U424" s="13"/>
      <c r="V424" s="13"/>
      <c r="W424" s="13"/>
      <c r="X424" s="13"/>
      <c r="Y424" s="13"/>
      <c r="Z424" s="13"/>
      <c r="AA424" s="13"/>
      <c r="AB424" s="13"/>
      <c r="AC424" s="13"/>
      <c r="AD424" s="13"/>
      <c r="AE424" s="13"/>
      <c r="AT424" s="241" t="s">
        <v>164</v>
      </c>
      <c r="AU424" s="241" t="s">
        <v>162</v>
      </c>
      <c r="AV424" s="13" t="s">
        <v>162</v>
      </c>
      <c r="AW424" s="13" t="s">
        <v>34</v>
      </c>
      <c r="AX424" s="13" t="s">
        <v>78</v>
      </c>
      <c r="AY424" s="241" t="s">
        <v>156</v>
      </c>
    </row>
    <row r="425" s="13" customFormat="1">
      <c r="A425" s="13"/>
      <c r="B425" s="230"/>
      <c r="C425" s="231"/>
      <c r="D425" s="232" t="s">
        <v>164</v>
      </c>
      <c r="E425" s="233" t="s">
        <v>1</v>
      </c>
      <c r="F425" s="234" t="s">
        <v>659</v>
      </c>
      <c r="G425" s="231"/>
      <c r="H425" s="235">
        <v>3.6000000000000001</v>
      </c>
      <c r="I425" s="236"/>
      <c r="J425" s="231"/>
      <c r="K425" s="231"/>
      <c r="L425" s="237"/>
      <c r="M425" s="238"/>
      <c r="N425" s="239"/>
      <c r="O425" s="239"/>
      <c r="P425" s="239"/>
      <c r="Q425" s="239"/>
      <c r="R425" s="239"/>
      <c r="S425" s="239"/>
      <c r="T425" s="240"/>
      <c r="U425" s="13"/>
      <c r="V425" s="13"/>
      <c r="W425" s="13"/>
      <c r="X425" s="13"/>
      <c r="Y425" s="13"/>
      <c r="Z425" s="13"/>
      <c r="AA425" s="13"/>
      <c r="AB425" s="13"/>
      <c r="AC425" s="13"/>
      <c r="AD425" s="13"/>
      <c r="AE425" s="13"/>
      <c r="AT425" s="241" t="s">
        <v>164</v>
      </c>
      <c r="AU425" s="241" t="s">
        <v>162</v>
      </c>
      <c r="AV425" s="13" t="s">
        <v>162</v>
      </c>
      <c r="AW425" s="13" t="s">
        <v>34</v>
      </c>
      <c r="AX425" s="13" t="s">
        <v>78</v>
      </c>
      <c r="AY425" s="241" t="s">
        <v>156</v>
      </c>
    </row>
    <row r="426" s="14" customFormat="1">
      <c r="A426" s="14"/>
      <c r="B426" s="242"/>
      <c r="C426" s="243"/>
      <c r="D426" s="232" t="s">
        <v>164</v>
      </c>
      <c r="E426" s="244" t="s">
        <v>1</v>
      </c>
      <c r="F426" s="245" t="s">
        <v>167</v>
      </c>
      <c r="G426" s="243"/>
      <c r="H426" s="246">
        <v>9.4000000000000004</v>
      </c>
      <c r="I426" s="247"/>
      <c r="J426" s="243"/>
      <c r="K426" s="243"/>
      <c r="L426" s="248"/>
      <c r="M426" s="249"/>
      <c r="N426" s="250"/>
      <c r="O426" s="250"/>
      <c r="P426" s="250"/>
      <c r="Q426" s="250"/>
      <c r="R426" s="250"/>
      <c r="S426" s="250"/>
      <c r="T426" s="251"/>
      <c r="U426" s="14"/>
      <c r="V426" s="14"/>
      <c r="W426" s="14"/>
      <c r="X426" s="14"/>
      <c r="Y426" s="14"/>
      <c r="Z426" s="14"/>
      <c r="AA426" s="14"/>
      <c r="AB426" s="14"/>
      <c r="AC426" s="14"/>
      <c r="AD426" s="14"/>
      <c r="AE426" s="14"/>
      <c r="AT426" s="252" t="s">
        <v>164</v>
      </c>
      <c r="AU426" s="252" t="s">
        <v>162</v>
      </c>
      <c r="AV426" s="14" t="s">
        <v>161</v>
      </c>
      <c r="AW426" s="14" t="s">
        <v>34</v>
      </c>
      <c r="AX426" s="14" t="s">
        <v>86</v>
      </c>
      <c r="AY426" s="252" t="s">
        <v>156</v>
      </c>
    </row>
    <row r="427" s="2" customFormat="1" ht="24.15" customHeight="1">
      <c r="A427" s="38"/>
      <c r="B427" s="39"/>
      <c r="C427" s="216" t="s">
        <v>660</v>
      </c>
      <c r="D427" s="216" t="s">
        <v>158</v>
      </c>
      <c r="E427" s="217" t="s">
        <v>661</v>
      </c>
      <c r="F427" s="218" t="s">
        <v>662</v>
      </c>
      <c r="G427" s="219" t="s">
        <v>280</v>
      </c>
      <c r="H427" s="220">
        <v>0.089999999999999997</v>
      </c>
      <c r="I427" s="221"/>
      <c r="J427" s="222">
        <f>ROUND(I427*H427,2)</f>
        <v>0</v>
      </c>
      <c r="K427" s="223"/>
      <c r="L427" s="44"/>
      <c r="M427" s="224" t="s">
        <v>1</v>
      </c>
      <c r="N427" s="225" t="s">
        <v>44</v>
      </c>
      <c r="O427" s="91"/>
      <c r="P427" s="226">
        <f>O427*H427</f>
        <v>0</v>
      </c>
      <c r="Q427" s="226">
        <v>0</v>
      </c>
      <c r="R427" s="226">
        <f>Q427*H427</f>
        <v>0</v>
      </c>
      <c r="S427" s="226">
        <v>0</v>
      </c>
      <c r="T427" s="227">
        <f>S427*H427</f>
        <v>0</v>
      </c>
      <c r="U427" s="38"/>
      <c r="V427" s="38"/>
      <c r="W427" s="38"/>
      <c r="X427" s="38"/>
      <c r="Y427" s="38"/>
      <c r="Z427" s="38"/>
      <c r="AA427" s="38"/>
      <c r="AB427" s="38"/>
      <c r="AC427" s="38"/>
      <c r="AD427" s="38"/>
      <c r="AE427" s="38"/>
      <c r="AR427" s="228" t="s">
        <v>246</v>
      </c>
      <c r="AT427" s="228" t="s">
        <v>158</v>
      </c>
      <c r="AU427" s="228" t="s">
        <v>162</v>
      </c>
      <c r="AY427" s="17" t="s">
        <v>156</v>
      </c>
      <c r="BE427" s="229">
        <f>IF(N427="základní",J427,0)</f>
        <v>0</v>
      </c>
      <c r="BF427" s="229">
        <f>IF(N427="snížená",J427,0)</f>
        <v>0</v>
      </c>
      <c r="BG427" s="229">
        <f>IF(N427="zákl. přenesená",J427,0)</f>
        <v>0</v>
      </c>
      <c r="BH427" s="229">
        <f>IF(N427="sníž. přenesená",J427,0)</f>
        <v>0</v>
      </c>
      <c r="BI427" s="229">
        <f>IF(N427="nulová",J427,0)</f>
        <v>0</v>
      </c>
      <c r="BJ427" s="17" t="s">
        <v>162</v>
      </c>
      <c r="BK427" s="229">
        <f>ROUND(I427*H427,2)</f>
        <v>0</v>
      </c>
      <c r="BL427" s="17" t="s">
        <v>246</v>
      </c>
      <c r="BM427" s="228" t="s">
        <v>663</v>
      </c>
    </row>
    <row r="428" s="12" customFormat="1" ht="22.8" customHeight="1">
      <c r="A428" s="12"/>
      <c r="B428" s="200"/>
      <c r="C428" s="201"/>
      <c r="D428" s="202" t="s">
        <v>77</v>
      </c>
      <c r="E428" s="214" t="s">
        <v>664</v>
      </c>
      <c r="F428" s="214" t="s">
        <v>665</v>
      </c>
      <c r="G428" s="201"/>
      <c r="H428" s="201"/>
      <c r="I428" s="204"/>
      <c r="J428" s="215">
        <f>BK428</f>
        <v>0</v>
      </c>
      <c r="K428" s="201"/>
      <c r="L428" s="206"/>
      <c r="M428" s="207"/>
      <c r="N428" s="208"/>
      <c r="O428" s="208"/>
      <c r="P428" s="209">
        <f>SUM(P429:P431)</f>
        <v>0</v>
      </c>
      <c r="Q428" s="208"/>
      <c r="R428" s="209">
        <f>SUM(R429:R431)</f>
        <v>0</v>
      </c>
      <c r="S428" s="208"/>
      <c r="T428" s="210">
        <f>SUM(T429:T431)</f>
        <v>1.5245</v>
      </c>
      <c r="U428" s="12"/>
      <c r="V428" s="12"/>
      <c r="W428" s="12"/>
      <c r="X428" s="12"/>
      <c r="Y428" s="12"/>
      <c r="Z428" s="12"/>
      <c r="AA428" s="12"/>
      <c r="AB428" s="12"/>
      <c r="AC428" s="12"/>
      <c r="AD428" s="12"/>
      <c r="AE428" s="12"/>
      <c r="AR428" s="211" t="s">
        <v>162</v>
      </c>
      <c r="AT428" s="212" t="s">
        <v>77</v>
      </c>
      <c r="AU428" s="212" t="s">
        <v>86</v>
      </c>
      <c r="AY428" s="211" t="s">
        <v>156</v>
      </c>
      <c r="BK428" s="213">
        <f>SUM(BK429:BK431)</f>
        <v>0</v>
      </c>
    </row>
    <row r="429" s="2" customFormat="1" ht="24.15" customHeight="1">
      <c r="A429" s="38"/>
      <c r="B429" s="39"/>
      <c r="C429" s="216" t="s">
        <v>666</v>
      </c>
      <c r="D429" s="216" t="s">
        <v>158</v>
      </c>
      <c r="E429" s="217" t="s">
        <v>667</v>
      </c>
      <c r="F429" s="218" t="s">
        <v>668</v>
      </c>
      <c r="G429" s="219" t="s">
        <v>90</v>
      </c>
      <c r="H429" s="220">
        <v>60.979999999999997</v>
      </c>
      <c r="I429" s="221"/>
      <c r="J429" s="222">
        <f>ROUND(I429*H429,2)</f>
        <v>0</v>
      </c>
      <c r="K429" s="223"/>
      <c r="L429" s="44"/>
      <c r="M429" s="224" t="s">
        <v>1</v>
      </c>
      <c r="N429" s="225" t="s">
        <v>44</v>
      </c>
      <c r="O429" s="91"/>
      <c r="P429" s="226">
        <f>O429*H429</f>
        <v>0</v>
      </c>
      <c r="Q429" s="226">
        <v>0</v>
      </c>
      <c r="R429" s="226">
        <f>Q429*H429</f>
        <v>0</v>
      </c>
      <c r="S429" s="226">
        <v>0.025000000000000001</v>
      </c>
      <c r="T429" s="227">
        <f>S429*H429</f>
        <v>1.5245</v>
      </c>
      <c r="U429" s="38"/>
      <c r="V429" s="38"/>
      <c r="W429" s="38"/>
      <c r="X429" s="38"/>
      <c r="Y429" s="38"/>
      <c r="Z429" s="38"/>
      <c r="AA429" s="38"/>
      <c r="AB429" s="38"/>
      <c r="AC429" s="38"/>
      <c r="AD429" s="38"/>
      <c r="AE429" s="38"/>
      <c r="AR429" s="228" t="s">
        <v>246</v>
      </c>
      <c r="AT429" s="228" t="s">
        <v>158</v>
      </c>
      <c r="AU429" s="228" t="s">
        <v>162</v>
      </c>
      <c r="AY429" s="17" t="s">
        <v>156</v>
      </c>
      <c r="BE429" s="229">
        <f>IF(N429="základní",J429,0)</f>
        <v>0</v>
      </c>
      <c r="BF429" s="229">
        <f>IF(N429="snížená",J429,0)</f>
        <v>0</v>
      </c>
      <c r="BG429" s="229">
        <f>IF(N429="zákl. přenesená",J429,0)</f>
        <v>0</v>
      </c>
      <c r="BH429" s="229">
        <f>IF(N429="sníž. přenesená",J429,0)</f>
        <v>0</v>
      </c>
      <c r="BI429" s="229">
        <f>IF(N429="nulová",J429,0)</f>
        <v>0</v>
      </c>
      <c r="BJ429" s="17" t="s">
        <v>162</v>
      </c>
      <c r="BK429" s="229">
        <f>ROUND(I429*H429,2)</f>
        <v>0</v>
      </c>
      <c r="BL429" s="17" t="s">
        <v>246</v>
      </c>
      <c r="BM429" s="228" t="s">
        <v>669</v>
      </c>
    </row>
    <row r="430" s="13" customFormat="1">
      <c r="A430" s="13"/>
      <c r="B430" s="230"/>
      <c r="C430" s="231"/>
      <c r="D430" s="232" t="s">
        <v>164</v>
      </c>
      <c r="E430" s="233" t="s">
        <v>1</v>
      </c>
      <c r="F430" s="234" t="s">
        <v>88</v>
      </c>
      <c r="G430" s="231"/>
      <c r="H430" s="235">
        <v>60.979999999999997</v>
      </c>
      <c r="I430" s="236"/>
      <c r="J430" s="231"/>
      <c r="K430" s="231"/>
      <c r="L430" s="237"/>
      <c r="M430" s="238"/>
      <c r="N430" s="239"/>
      <c r="O430" s="239"/>
      <c r="P430" s="239"/>
      <c r="Q430" s="239"/>
      <c r="R430" s="239"/>
      <c r="S430" s="239"/>
      <c r="T430" s="240"/>
      <c r="U430" s="13"/>
      <c r="V430" s="13"/>
      <c r="W430" s="13"/>
      <c r="X430" s="13"/>
      <c r="Y430" s="13"/>
      <c r="Z430" s="13"/>
      <c r="AA430" s="13"/>
      <c r="AB430" s="13"/>
      <c r="AC430" s="13"/>
      <c r="AD430" s="13"/>
      <c r="AE430" s="13"/>
      <c r="AT430" s="241" t="s">
        <v>164</v>
      </c>
      <c r="AU430" s="241" t="s">
        <v>162</v>
      </c>
      <c r="AV430" s="13" t="s">
        <v>162</v>
      </c>
      <c r="AW430" s="13" t="s">
        <v>34</v>
      </c>
      <c r="AX430" s="13" t="s">
        <v>78</v>
      </c>
      <c r="AY430" s="241" t="s">
        <v>156</v>
      </c>
    </row>
    <row r="431" s="14" customFormat="1">
      <c r="A431" s="14"/>
      <c r="B431" s="242"/>
      <c r="C431" s="243"/>
      <c r="D431" s="232" t="s">
        <v>164</v>
      </c>
      <c r="E431" s="244" t="s">
        <v>1</v>
      </c>
      <c r="F431" s="245" t="s">
        <v>167</v>
      </c>
      <c r="G431" s="243"/>
      <c r="H431" s="246">
        <v>60.979999999999997</v>
      </c>
      <c r="I431" s="247"/>
      <c r="J431" s="243"/>
      <c r="K431" s="243"/>
      <c r="L431" s="248"/>
      <c r="M431" s="249"/>
      <c r="N431" s="250"/>
      <c r="O431" s="250"/>
      <c r="P431" s="250"/>
      <c r="Q431" s="250"/>
      <c r="R431" s="250"/>
      <c r="S431" s="250"/>
      <c r="T431" s="251"/>
      <c r="U431" s="14"/>
      <c r="V431" s="14"/>
      <c r="W431" s="14"/>
      <c r="X431" s="14"/>
      <c r="Y431" s="14"/>
      <c r="Z431" s="14"/>
      <c r="AA431" s="14"/>
      <c r="AB431" s="14"/>
      <c r="AC431" s="14"/>
      <c r="AD431" s="14"/>
      <c r="AE431" s="14"/>
      <c r="AT431" s="252" t="s">
        <v>164</v>
      </c>
      <c r="AU431" s="252" t="s">
        <v>162</v>
      </c>
      <c r="AV431" s="14" t="s">
        <v>161</v>
      </c>
      <c r="AW431" s="14" t="s">
        <v>34</v>
      </c>
      <c r="AX431" s="14" t="s">
        <v>86</v>
      </c>
      <c r="AY431" s="252" t="s">
        <v>156</v>
      </c>
    </row>
    <row r="432" s="12" customFormat="1" ht="22.8" customHeight="1">
      <c r="A432" s="12"/>
      <c r="B432" s="200"/>
      <c r="C432" s="201"/>
      <c r="D432" s="202" t="s">
        <v>77</v>
      </c>
      <c r="E432" s="214" t="s">
        <v>670</v>
      </c>
      <c r="F432" s="214" t="s">
        <v>671</v>
      </c>
      <c r="G432" s="201"/>
      <c r="H432" s="201"/>
      <c r="I432" s="204"/>
      <c r="J432" s="215">
        <f>BK432</f>
        <v>0</v>
      </c>
      <c r="K432" s="201"/>
      <c r="L432" s="206"/>
      <c r="M432" s="207"/>
      <c r="N432" s="208"/>
      <c r="O432" s="208"/>
      <c r="P432" s="209">
        <f>SUM(P433:P474)</f>
        <v>0</v>
      </c>
      <c r="Q432" s="208"/>
      <c r="R432" s="209">
        <f>SUM(R433:R474)</f>
        <v>0.35992417999999998</v>
      </c>
      <c r="S432" s="208"/>
      <c r="T432" s="210">
        <f>SUM(T433:T474)</f>
        <v>0.053459999999999994</v>
      </c>
      <c r="U432" s="12"/>
      <c r="V432" s="12"/>
      <c r="W432" s="12"/>
      <c r="X432" s="12"/>
      <c r="Y432" s="12"/>
      <c r="Z432" s="12"/>
      <c r="AA432" s="12"/>
      <c r="AB432" s="12"/>
      <c r="AC432" s="12"/>
      <c r="AD432" s="12"/>
      <c r="AE432" s="12"/>
      <c r="AR432" s="211" t="s">
        <v>162</v>
      </c>
      <c r="AT432" s="212" t="s">
        <v>77</v>
      </c>
      <c r="AU432" s="212" t="s">
        <v>86</v>
      </c>
      <c r="AY432" s="211" t="s">
        <v>156</v>
      </c>
      <c r="BK432" s="213">
        <f>SUM(BK433:BK474)</f>
        <v>0</v>
      </c>
    </row>
    <row r="433" s="2" customFormat="1" ht="21.75" customHeight="1">
      <c r="A433" s="38"/>
      <c r="B433" s="39"/>
      <c r="C433" s="216" t="s">
        <v>672</v>
      </c>
      <c r="D433" s="216" t="s">
        <v>158</v>
      </c>
      <c r="E433" s="217" t="s">
        <v>673</v>
      </c>
      <c r="F433" s="218" t="s">
        <v>674</v>
      </c>
      <c r="G433" s="219" t="s">
        <v>90</v>
      </c>
      <c r="H433" s="220">
        <v>81.109999999999999</v>
      </c>
      <c r="I433" s="221"/>
      <c r="J433" s="222">
        <f>ROUND(I433*H433,2)</f>
        <v>0</v>
      </c>
      <c r="K433" s="223"/>
      <c r="L433" s="44"/>
      <c r="M433" s="224" t="s">
        <v>1</v>
      </c>
      <c r="N433" s="225" t="s">
        <v>44</v>
      </c>
      <c r="O433" s="91"/>
      <c r="P433" s="226">
        <f>O433*H433</f>
        <v>0</v>
      </c>
      <c r="Q433" s="226">
        <v>0</v>
      </c>
      <c r="R433" s="226">
        <f>Q433*H433</f>
        <v>0</v>
      </c>
      <c r="S433" s="226">
        <v>0</v>
      </c>
      <c r="T433" s="227">
        <f>S433*H433</f>
        <v>0</v>
      </c>
      <c r="U433" s="38"/>
      <c r="V433" s="38"/>
      <c r="W433" s="38"/>
      <c r="X433" s="38"/>
      <c r="Y433" s="38"/>
      <c r="Z433" s="38"/>
      <c r="AA433" s="38"/>
      <c r="AB433" s="38"/>
      <c r="AC433" s="38"/>
      <c r="AD433" s="38"/>
      <c r="AE433" s="38"/>
      <c r="AR433" s="228" t="s">
        <v>246</v>
      </c>
      <c r="AT433" s="228" t="s">
        <v>158</v>
      </c>
      <c r="AU433" s="228" t="s">
        <v>162</v>
      </c>
      <c r="AY433" s="17" t="s">
        <v>156</v>
      </c>
      <c r="BE433" s="229">
        <f>IF(N433="základní",J433,0)</f>
        <v>0</v>
      </c>
      <c r="BF433" s="229">
        <f>IF(N433="snížená",J433,0)</f>
        <v>0</v>
      </c>
      <c r="BG433" s="229">
        <f>IF(N433="zákl. přenesená",J433,0)</f>
        <v>0</v>
      </c>
      <c r="BH433" s="229">
        <f>IF(N433="sníž. přenesená",J433,0)</f>
        <v>0</v>
      </c>
      <c r="BI433" s="229">
        <f>IF(N433="nulová",J433,0)</f>
        <v>0</v>
      </c>
      <c r="BJ433" s="17" t="s">
        <v>162</v>
      </c>
      <c r="BK433" s="229">
        <f>ROUND(I433*H433,2)</f>
        <v>0</v>
      </c>
      <c r="BL433" s="17" t="s">
        <v>246</v>
      </c>
      <c r="BM433" s="228" t="s">
        <v>675</v>
      </c>
    </row>
    <row r="434" s="13" customFormat="1">
      <c r="A434" s="13"/>
      <c r="B434" s="230"/>
      <c r="C434" s="231"/>
      <c r="D434" s="232" t="s">
        <v>164</v>
      </c>
      <c r="E434" s="233" t="s">
        <v>1</v>
      </c>
      <c r="F434" s="234" t="s">
        <v>97</v>
      </c>
      <c r="G434" s="231"/>
      <c r="H434" s="235">
        <v>81.109999999999999</v>
      </c>
      <c r="I434" s="236"/>
      <c r="J434" s="231"/>
      <c r="K434" s="231"/>
      <c r="L434" s="237"/>
      <c r="M434" s="238"/>
      <c r="N434" s="239"/>
      <c r="O434" s="239"/>
      <c r="P434" s="239"/>
      <c r="Q434" s="239"/>
      <c r="R434" s="239"/>
      <c r="S434" s="239"/>
      <c r="T434" s="240"/>
      <c r="U434" s="13"/>
      <c r="V434" s="13"/>
      <c r="W434" s="13"/>
      <c r="X434" s="13"/>
      <c r="Y434" s="13"/>
      <c r="Z434" s="13"/>
      <c r="AA434" s="13"/>
      <c r="AB434" s="13"/>
      <c r="AC434" s="13"/>
      <c r="AD434" s="13"/>
      <c r="AE434" s="13"/>
      <c r="AT434" s="241" t="s">
        <v>164</v>
      </c>
      <c r="AU434" s="241" t="s">
        <v>162</v>
      </c>
      <c r="AV434" s="13" t="s">
        <v>162</v>
      </c>
      <c r="AW434" s="13" t="s">
        <v>34</v>
      </c>
      <c r="AX434" s="13" t="s">
        <v>86</v>
      </c>
      <c r="AY434" s="241" t="s">
        <v>156</v>
      </c>
    </row>
    <row r="435" s="2" customFormat="1" ht="16.5" customHeight="1">
      <c r="A435" s="38"/>
      <c r="B435" s="39"/>
      <c r="C435" s="216" t="s">
        <v>676</v>
      </c>
      <c r="D435" s="216" t="s">
        <v>158</v>
      </c>
      <c r="E435" s="217" t="s">
        <v>677</v>
      </c>
      <c r="F435" s="218" t="s">
        <v>678</v>
      </c>
      <c r="G435" s="219" t="s">
        <v>90</v>
      </c>
      <c r="H435" s="220">
        <v>81.109999999999999</v>
      </c>
      <c r="I435" s="221"/>
      <c r="J435" s="222">
        <f>ROUND(I435*H435,2)</f>
        <v>0</v>
      </c>
      <c r="K435" s="223"/>
      <c r="L435" s="44"/>
      <c r="M435" s="224" t="s">
        <v>1</v>
      </c>
      <c r="N435" s="225" t="s">
        <v>44</v>
      </c>
      <c r="O435" s="91"/>
      <c r="P435" s="226">
        <f>O435*H435</f>
        <v>0</v>
      </c>
      <c r="Q435" s="226">
        <v>0</v>
      </c>
      <c r="R435" s="226">
        <f>Q435*H435</f>
        <v>0</v>
      </c>
      <c r="S435" s="226">
        <v>0</v>
      </c>
      <c r="T435" s="227">
        <f>S435*H435</f>
        <v>0</v>
      </c>
      <c r="U435" s="38"/>
      <c r="V435" s="38"/>
      <c r="W435" s="38"/>
      <c r="X435" s="38"/>
      <c r="Y435" s="38"/>
      <c r="Z435" s="38"/>
      <c r="AA435" s="38"/>
      <c r="AB435" s="38"/>
      <c r="AC435" s="38"/>
      <c r="AD435" s="38"/>
      <c r="AE435" s="38"/>
      <c r="AR435" s="228" t="s">
        <v>246</v>
      </c>
      <c r="AT435" s="228" t="s">
        <v>158</v>
      </c>
      <c r="AU435" s="228" t="s">
        <v>162</v>
      </c>
      <c r="AY435" s="17" t="s">
        <v>156</v>
      </c>
      <c r="BE435" s="229">
        <f>IF(N435="základní",J435,0)</f>
        <v>0</v>
      </c>
      <c r="BF435" s="229">
        <f>IF(N435="snížená",J435,0)</f>
        <v>0</v>
      </c>
      <c r="BG435" s="229">
        <f>IF(N435="zákl. přenesená",J435,0)</f>
        <v>0</v>
      </c>
      <c r="BH435" s="229">
        <f>IF(N435="sníž. přenesená",J435,0)</f>
        <v>0</v>
      </c>
      <c r="BI435" s="229">
        <f>IF(N435="nulová",J435,0)</f>
        <v>0</v>
      </c>
      <c r="BJ435" s="17" t="s">
        <v>162</v>
      </c>
      <c r="BK435" s="229">
        <f>ROUND(I435*H435,2)</f>
        <v>0</v>
      </c>
      <c r="BL435" s="17" t="s">
        <v>246</v>
      </c>
      <c r="BM435" s="228" t="s">
        <v>679</v>
      </c>
    </row>
    <row r="436" s="13" customFormat="1">
      <c r="A436" s="13"/>
      <c r="B436" s="230"/>
      <c r="C436" s="231"/>
      <c r="D436" s="232" t="s">
        <v>164</v>
      </c>
      <c r="E436" s="233" t="s">
        <v>1</v>
      </c>
      <c r="F436" s="234" t="s">
        <v>97</v>
      </c>
      <c r="G436" s="231"/>
      <c r="H436" s="235">
        <v>81.109999999999999</v>
      </c>
      <c r="I436" s="236"/>
      <c r="J436" s="231"/>
      <c r="K436" s="231"/>
      <c r="L436" s="237"/>
      <c r="M436" s="238"/>
      <c r="N436" s="239"/>
      <c r="O436" s="239"/>
      <c r="P436" s="239"/>
      <c r="Q436" s="239"/>
      <c r="R436" s="239"/>
      <c r="S436" s="239"/>
      <c r="T436" s="240"/>
      <c r="U436" s="13"/>
      <c r="V436" s="13"/>
      <c r="W436" s="13"/>
      <c r="X436" s="13"/>
      <c r="Y436" s="13"/>
      <c r="Z436" s="13"/>
      <c r="AA436" s="13"/>
      <c r="AB436" s="13"/>
      <c r="AC436" s="13"/>
      <c r="AD436" s="13"/>
      <c r="AE436" s="13"/>
      <c r="AT436" s="241" t="s">
        <v>164</v>
      </c>
      <c r="AU436" s="241" t="s">
        <v>162</v>
      </c>
      <c r="AV436" s="13" t="s">
        <v>162</v>
      </c>
      <c r="AW436" s="13" t="s">
        <v>34</v>
      </c>
      <c r="AX436" s="13" t="s">
        <v>86</v>
      </c>
      <c r="AY436" s="241" t="s">
        <v>156</v>
      </c>
    </row>
    <row r="437" s="2" customFormat="1" ht="24.15" customHeight="1">
      <c r="A437" s="38"/>
      <c r="B437" s="39"/>
      <c r="C437" s="216" t="s">
        <v>680</v>
      </c>
      <c r="D437" s="216" t="s">
        <v>158</v>
      </c>
      <c r="E437" s="217" t="s">
        <v>681</v>
      </c>
      <c r="F437" s="218" t="s">
        <v>682</v>
      </c>
      <c r="G437" s="219" t="s">
        <v>90</v>
      </c>
      <c r="H437" s="220">
        <v>78.209999999999994</v>
      </c>
      <c r="I437" s="221"/>
      <c r="J437" s="222">
        <f>ROUND(I437*H437,2)</f>
        <v>0</v>
      </c>
      <c r="K437" s="223"/>
      <c r="L437" s="44"/>
      <c r="M437" s="224" t="s">
        <v>1</v>
      </c>
      <c r="N437" s="225" t="s">
        <v>44</v>
      </c>
      <c r="O437" s="91"/>
      <c r="P437" s="226">
        <f>O437*H437</f>
        <v>0</v>
      </c>
      <c r="Q437" s="226">
        <v>3.0000000000000001E-05</v>
      </c>
      <c r="R437" s="226">
        <f>Q437*H437</f>
        <v>0.0023462999999999999</v>
      </c>
      <c r="S437" s="226">
        <v>0</v>
      </c>
      <c r="T437" s="227">
        <f>S437*H437</f>
        <v>0</v>
      </c>
      <c r="U437" s="38"/>
      <c r="V437" s="38"/>
      <c r="W437" s="38"/>
      <c r="X437" s="38"/>
      <c r="Y437" s="38"/>
      <c r="Z437" s="38"/>
      <c r="AA437" s="38"/>
      <c r="AB437" s="38"/>
      <c r="AC437" s="38"/>
      <c r="AD437" s="38"/>
      <c r="AE437" s="38"/>
      <c r="AR437" s="228" t="s">
        <v>246</v>
      </c>
      <c r="AT437" s="228" t="s">
        <v>158</v>
      </c>
      <c r="AU437" s="228" t="s">
        <v>162</v>
      </c>
      <c r="AY437" s="17" t="s">
        <v>156</v>
      </c>
      <c r="BE437" s="229">
        <f>IF(N437="základní",J437,0)</f>
        <v>0</v>
      </c>
      <c r="BF437" s="229">
        <f>IF(N437="snížená",J437,0)</f>
        <v>0</v>
      </c>
      <c r="BG437" s="229">
        <f>IF(N437="zákl. přenesená",J437,0)</f>
        <v>0</v>
      </c>
      <c r="BH437" s="229">
        <f>IF(N437="sníž. přenesená",J437,0)</f>
        <v>0</v>
      </c>
      <c r="BI437" s="229">
        <f>IF(N437="nulová",J437,0)</f>
        <v>0</v>
      </c>
      <c r="BJ437" s="17" t="s">
        <v>162</v>
      </c>
      <c r="BK437" s="229">
        <f>ROUND(I437*H437,2)</f>
        <v>0</v>
      </c>
      <c r="BL437" s="17" t="s">
        <v>246</v>
      </c>
      <c r="BM437" s="228" t="s">
        <v>683</v>
      </c>
    </row>
    <row r="438" s="13" customFormat="1">
      <c r="A438" s="13"/>
      <c r="B438" s="230"/>
      <c r="C438" s="231"/>
      <c r="D438" s="232" t="s">
        <v>164</v>
      </c>
      <c r="E438" s="233" t="s">
        <v>1</v>
      </c>
      <c r="F438" s="234" t="s">
        <v>97</v>
      </c>
      <c r="G438" s="231"/>
      <c r="H438" s="235">
        <v>81.109999999999999</v>
      </c>
      <c r="I438" s="236"/>
      <c r="J438" s="231"/>
      <c r="K438" s="231"/>
      <c r="L438" s="237"/>
      <c r="M438" s="238"/>
      <c r="N438" s="239"/>
      <c r="O438" s="239"/>
      <c r="P438" s="239"/>
      <c r="Q438" s="239"/>
      <c r="R438" s="239"/>
      <c r="S438" s="239"/>
      <c r="T438" s="240"/>
      <c r="U438" s="13"/>
      <c r="V438" s="13"/>
      <c r="W438" s="13"/>
      <c r="X438" s="13"/>
      <c r="Y438" s="13"/>
      <c r="Z438" s="13"/>
      <c r="AA438" s="13"/>
      <c r="AB438" s="13"/>
      <c r="AC438" s="13"/>
      <c r="AD438" s="13"/>
      <c r="AE438" s="13"/>
      <c r="AT438" s="241" t="s">
        <v>164</v>
      </c>
      <c r="AU438" s="241" t="s">
        <v>162</v>
      </c>
      <c r="AV438" s="13" t="s">
        <v>162</v>
      </c>
      <c r="AW438" s="13" t="s">
        <v>34</v>
      </c>
      <c r="AX438" s="13" t="s">
        <v>78</v>
      </c>
      <c r="AY438" s="241" t="s">
        <v>156</v>
      </c>
    </row>
    <row r="439" s="13" customFormat="1">
      <c r="A439" s="13"/>
      <c r="B439" s="230"/>
      <c r="C439" s="231"/>
      <c r="D439" s="232" t="s">
        <v>164</v>
      </c>
      <c r="E439" s="233" t="s">
        <v>1</v>
      </c>
      <c r="F439" s="234" t="s">
        <v>684</v>
      </c>
      <c r="G439" s="231"/>
      <c r="H439" s="235">
        <v>-2.1000000000000001</v>
      </c>
      <c r="I439" s="236"/>
      <c r="J439" s="231"/>
      <c r="K439" s="231"/>
      <c r="L439" s="237"/>
      <c r="M439" s="238"/>
      <c r="N439" s="239"/>
      <c r="O439" s="239"/>
      <c r="P439" s="239"/>
      <c r="Q439" s="239"/>
      <c r="R439" s="239"/>
      <c r="S439" s="239"/>
      <c r="T439" s="240"/>
      <c r="U439" s="13"/>
      <c r="V439" s="13"/>
      <c r="W439" s="13"/>
      <c r="X439" s="13"/>
      <c r="Y439" s="13"/>
      <c r="Z439" s="13"/>
      <c r="AA439" s="13"/>
      <c r="AB439" s="13"/>
      <c r="AC439" s="13"/>
      <c r="AD439" s="13"/>
      <c r="AE439" s="13"/>
      <c r="AT439" s="241" t="s">
        <v>164</v>
      </c>
      <c r="AU439" s="241" t="s">
        <v>162</v>
      </c>
      <c r="AV439" s="13" t="s">
        <v>162</v>
      </c>
      <c r="AW439" s="13" t="s">
        <v>34</v>
      </c>
      <c r="AX439" s="13" t="s">
        <v>78</v>
      </c>
      <c r="AY439" s="241" t="s">
        <v>156</v>
      </c>
    </row>
    <row r="440" s="13" customFormat="1">
      <c r="A440" s="13"/>
      <c r="B440" s="230"/>
      <c r="C440" s="231"/>
      <c r="D440" s="232" t="s">
        <v>164</v>
      </c>
      <c r="E440" s="233" t="s">
        <v>1</v>
      </c>
      <c r="F440" s="234" t="s">
        <v>685</v>
      </c>
      <c r="G440" s="231"/>
      <c r="H440" s="235">
        <v>-0.80000000000000004</v>
      </c>
      <c r="I440" s="236"/>
      <c r="J440" s="231"/>
      <c r="K440" s="231"/>
      <c r="L440" s="237"/>
      <c r="M440" s="238"/>
      <c r="N440" s="239"/>
      <c r="O440" s="239"/>
      <c r="P440" s="239"/>
      <c r="Q440" s="239"/>
      <c r="R440" s="239"/>
      <c r="S440" s="239"/>
      <c r="T440" s="240"/>
      <c r="U440" s="13"/>
      <c r="V440" s="13"/>
      <c r="W440" s="13"/>
      <c r="X440" s="13"/>
      <c r="Y440" s="13"/>
      <c r="Z440" s="13"/>
      <c r="AA440" s="13"/>
      <c r="AB440" s="13"/>
      <c r="AC440" s="13"/>
      <c r="AD440" s="13"/>
      <c r="AE440" s="13"/>
      <c r="AT440" s="241" t="s">
        <v>164</v>
      </c>
      <c r="AU440" s="241" t="s">
        <v>162</v>
      </c>
      <c r="AV440" s="13" t="s">
        <v>162</v>
      </c>
      <c r="AW440" s="13" t="s">
        <v>34</v>
      </c>
      <c r="AX440" s="13" t="s">
        <v>78</v>
      </c>
      <c r="AY440" s="241" t="s">
        <v>156</v>
      </c>
    </row>
    <row r="441" s="14" customFormat="1">
      <c r="A441" s="14"/>
      <c r="B441" s="242"/>
      <c r="C441" s="243"/>
      <c r="D441" s="232" t="s">
        <v>164</v>
      </c>
      <c r="E441" s="244" t="s">
        <v>1</v>
      </c>
      <c r="F441" s="245" t="s">
        <v>167</v>
      </c>
      <c r="G441" s="243"/>
      <c r="H441" s="246">
        <v>78.210000000000008</v>
      </c>
      <c r="I441" s="247"/>
      <c r="J441" s="243"/>
      <c r="K441" s="243"/>
      <c r="L441" s="248"/>
      <c r="M441" s="249"/>
      <c r="N441" s="250"/>
      <c r="O441" s="250"/>
      <c r="P441" s="250"/>
      <c r="Q441" s="250"/>
      <c r="R441" s="250"/>
      <c r="S441" s="250"/>
      <c r="T441" s="251"/>
      <c r="U441" s="14"/>
      <c r="V441" s="14"/>
      <c r="W441" s="14"/>
      <c r="X441" s="14"/>
      <c r="Y441" s="14"/>
      <c r="Z441" s="14"/>
      <c r="AA441" s="14"/>
      <c r="AB441" s="14"/>
      <c r="AC441" s="14"/>
      <c r="AD441" s="14"/>
      <c r="AE441" s="14"/>
      <c r="AT441" s="252" t="s">
        <v>164</v>
      </c>
      <c r="AU441" s="252" t="s">
        <v>162</v>
      </c>
      <c r="AV441" s="14" t="s">
        <v>161</v>
      </c>
      <c r="AW441" s="14" t="s">
        <v>34</v>
      </c>
      <c r="AX441" s="14" t="s">
        <v>86</v>
      </c>
      <c r="AY441" s="252" t="s">
        <v>156</v>
      </c>
    </row>
    <row r="442" s="2" customFormat="1" ht="24.15" customHeight="1">
      <c r="A442" s="38"/>
      <c r="B442" s="39"/>
      <c r="C442" s="216" t="s">
        <v>686</v>
      </c>
      <c r="D442" s="216" t="s">
        <v>158</v>
      </c>
      <c r="E442" s="217" t="s">
        <v>687</v>
      </c>
      <c r="F442" s="218" t="s">
        <v>688</v>
      </c>
      <c r="G442" s="219" t="s">
        <v>90</v>
      </c>
      <c r="H442" s="220">
        <v>15.859999999999999</v>
      </c>
      <c r="I442" s="221"/>
      <c r="J442" s="222">
        <f>ROUND(I442*H442,2)</f>
        <v>0</v>
      </c>
      <c r="K442" s="223"/>
      <c r="L442" s="44"/>
      <c r="M442" s="224" t="s">
        <v>1</v>
      </c>
      <c r="N442" s="225" t="s">
        <v>44</v>
      </c>
      <c r="O442" s="91"/>
      <c r="P442" s="226">
        <f>O442*H442</f>
        <v>0</v>
      </c>
      <c r="Q442" s="226">
        <v>0</v>
      </c>
      <c r="R442" s="226">
        <f>Q442*H442</f>
        <v>0</v>
      </c>
      <c r="S442" s="226">
        <v>0.0030000000000000001</v>
      </c>
      <c r="T442" s="227">
        <f>S442*H442</f>
        <v>0.047579999999999997</v>
      </c>
      <c r="U442" s="38"/>
      <c r="V442" s="38"/>
      <c r="W442" s="38"/>
      <c r="X442" s="38"/>
      <c r="Y442" s="38"/>
      <c r="Z442" s="38"/>
      <c r="AA442" s="38"/>
      <c r="AB442" s="38"/>
      <c r="AC442" s="38"/>
      <c r="AD442" s="38"/>
      <c r="AE442" s="38"/>
      <c r="AR442" s="228" t="s">
        <v>246</v>
      </c>
      <c r="AT442" s="228" t="s">
        <v>158</v>
      </c>
      <c r="AU442" s="228" t="s">
        <v>162</v>
      </c>
      <c r="AY442" s="17" t="s">
        <v>156</v>
      </c>
      <c r="BE442" s="229">
        <f>IF(N442="základní",J442,0)</f>
        <v>0</v>
      </c>
      <c r="BF442" s="229">
        <f>IF(N442="snížená",J442,0)</f>
        <v>0</v>
      </c>
      <c r="BG442" s="229">
        <f>IF(N442="zákl. přenesená",J442,0)</f>
        <v>0</v>
      </c>
      <c r="BH442" s="229">
        <f>IF(N442="sníž. přenesená",J442,0)</f>
        <v>0</v>
      </c>
      <c r="BI442" s="229">
        <f>IF(N442="nulová",J442,0)</f>
        <v>0</v>
      </c>
      <c r="BJ442" s="17" t="s">
        <v>162</v>
      </c>
      <c r="BK442" s="229">
        <f>ROUND(I442*H442,2)</f>
        <v>0</v>
      </c>
      <c r="BL442" s="17" t="s">
        <v>246</v>
      </c>
      <c r="BM442" s="228" t="s">
        <v>689</v>
      </c>
    </row>
    <row r="443" s="13" customFormat="1">
      <c r="A443" s="13"/>
      <c r="B443" s="230"/>
      <c r="C443" s="231"/>
      <c r="D443" s="232" t="s">
        <v>164</v>
      </c>
      <c r="E443" s="233" t="s">
        <v>1</v>
      </c>
      <c r="F443" s="234" t="s">
        <v>690</v>
      </c>
      <c r="G443" s="231"/>
      <c r="H443" s="235">
        <v>7.46</v>
      </c>
      <c r="I443" s="236"/>
      <c r="J443" s="231"/>
      <c r="K443" s="231"/>
      <c r="L443" s="237"/>
      <c r="M443" s="238"/>
      <c r="N443" s="239"/>
      <c r="O443" s="239"/>
      <c r="P443" s="239"/>
      <c r="Q443" s="239"/>
      <c r="R443" s="239"/>
      <c r="S443" s="239"/>
      <c r="T443" s="240"/>
      <c r="U443" s="13"/>
      <c r="V443" s="13"/>
      <c r="W443" s="13"/>
      <c r="X443" s="13"/>
      <c r="Y443" s="13"/>
      <c r="Z443" s="13"/>
      <c r="AA443" s="13"/>
      <c r="AB443" s="13"/>
      <c r="AC443" s="13"/>
      <c r="AD443" s="13"/>
      <c r="AE443" s="13"/>
      <c r="AT443" s="241" t="s">
        <v>164</v>
      </c>
      <c r="AU443" s="241" t="s">
        <v>162</v>
      </c>
      <c r="AV443" s="13" t="s">
        <v>162</v>
      </c>
      <c r="AW443" s="13" t="s">
        <v>34</v>
      </c>
      <c r="AX443" s="13" t="s">
        <v>78</v>
      </c>
      <c r="AY443" s="241" t="s">
        <v>156</v>
      </c>
    </row>
    <row r="444" s="13" customFormat="1">
      <c r="A444" s="13"/>
      <c r="B444" s="230"/>
      <c r="C444" s="231"/>
      <c r="D444" s="232" t="s">
        <v>164</v>
      </c>
      <c r="E444" s="233" t="s">
        <v>1</v>
      </c>
      <c r="F444" s="234" t="s">
        <v>691</v>
      </c>
      <c r="G444" s="231"/>
      <c r="H444" s="235">
        <v>8.4000000000000004</v>
      </c>
      <c r="I444" s="236"/>
      <c r="J444" s="231"/>
      <c r="K444" s="231"/>
      <c r="L444" s="237"/>
      <c r="M444" s="238"/>
      <c r="N444" s="239"/>
      <c r="O444" s="239"/>
      <c r="P444" s="239"/>
      <c r="Q444" s="239"/>
      <c r="R444" s="239"/>
      <c r="S444" s="239"/>
      <c r="T444" s="240"/>
      <c r="U444" s="13"/>
      <c r="V444" s="13"/>
      <c r="W444" s="13"/>
      <c r="X444" s="13"/>
      <c r="Y444" s="13"/>
      <c r="Z444" s="13"/>
      <c r="AA444" s="13"/>
      <c r="AB444" s="13"/>
      <c r="AC444" s="13"/>
      <c r="AD444" s="13"/>
      <c r="AE444" s="13"/>
      <c r="AT444" s="241" t="s">
        <v>164</v>
      </c>
      <c r="AU444" s="241" t="s">
        <v>162</v>
      </c>
      <c r="AV444" s="13" t="s">
        <v>162</v>
      </c>
      <c r="AW444" s="13" t="s">
        <v>34</v>
      </c>
      <c r="AX444" s="13" t="s">
        <v>78</v>
      </c>
      <c r="AY444" s="241" t="s">
        <v>156</v>
      </c>
    </row>
    <row r="445" s="14" customFormat="1">
      <c r="A445" s="14"/>
      <c r="B445" s="242"/>
      <c r="C445" s="243"/>
      <c r="D445" s="232" t="s">
        <v>164</v>
      </c>
      <c r="E445" s="244" t="s">
        <v>1</v>
      </c>
      <c r="F445" s="245" t="s">
        <v>167</v>
      </c>
      <c r="G445" s="243"/>
      <c r="H445" s="246">
        <v>15.859999999999999</v>
      </c>
      <c r="I445" s="247"/>
      <c r="J445" s="243"/>
      <c r="K445" s="243"/>
      <c r="L445" s="248"/>
      <c r="M445" s="249"/>
      <c r="N445" s="250"/>
      <c r="O445" s="250"/>
      <c r="P445" s="250"/>
      <c r="Q445" s="250"/>
      <c r="R445" s="250"/>
      <c r="S445" s="250"/>
      <c r="T445" s="251"/>
      <c r="U445" s="14"/>
      <c r="V445" s="14"/>
      <c r="W445" s="14"/>
      <c r="X445" s="14"/>
      <c r="Y445" s="14"/>
      <c r="Z445" s="14"/>
      <c r="AA445" s="14"/>
      <c r="AB445" s="14"/>
      <c r="AC445" s="14"/>
      <c r="AD445" s="14"/>
      <c r="AE445" s="14"/>
      <c r="AT445" s="252" t="s">
        <v>164</v>
      </c>
      <c r="AU445" s="252" t="s">
        <v>162</v>
      </c>
      <c r="AV445" s="14" t="s">
        <v>161</v>
      </c>
      <c r="AW445" s="14" t="s">
        <v>34</v>
      </c>
      <c r="AX445" s="14" t="s">
        <v>86</v>
      </c>
      <c r="AY445" s="252" t="s">
        <v>156</v>
      </c>
    </row>
    <row r="446" s="2" customFormat="1" ht="21.75" customHeight="1">
      <c r="A446" s="38"/>
      <c r="B446" s="39"/>
      <c r="C446" s="216" t="s">
        <v>692</v>
      </c>
      <c r="D446" s="216" t="s">
        <v>158</v>
      </c>
      <c r="E446" s="217" t="s">
        <v>693</v>
      </c>
      <c r="F446" s="218" t="s">
        <v>694</v>
      </c>
      <c r="G446" s="219" t="s">
        <v>90</v>
      </c>
      <c r="H446" s="220">
        <v>78.209999999999994</v>
      </c>
      <c r="I446" s="221"/>
      <c r="J446" s="222">
        <f>ROUND(I446*H446,2)</f>
        <v>0</v>
      </c>
      <c r="K446" s="223"/>
      <c r="L446" s="44"/>
      <c r="M446" s="224" t="s">
        <v>1</v>
      </c>
      <c r="N446" s="225" t="s">
        <v>44</v>
      </c>
      <c r="O446" s="91"/>
      <c r="P446" s="226">
        <f>O446*H446</f>
        <v>0</v>
      </c>
      <c r="Q446" s="226">
        <v>0.00029999999999999997</v>
      </c>
      <c r="R446" s="226">
        <f>Q446*H446</f>
        <v>0.023462999999999998</v>
      </c>
      <c r="S446" s="226">
        <v>0</v>
      </c>
      <c r="T446" s="227">
        <f>S446*H446</f>
        <v>0</v>
      </c>
      <c r="U446" s="38"/>
      <c r="V446" s="38"/>
      <c r="W446" s="38"/>
      <c r="X446" s="38"/>
      <c r="Y446" s="38"/>
      <c r="Z446" s="38"/>
      <c r="AA446" s="38"/>
      <c r="AB446" s="38"/>
      <c r="AC446" s="38"/>
      <c r="AD446" s="38"/>
      <c r="AE446" s="38"/>
      <c r="AR446" s="228" t="s">
        <v>246</v>
      </c>
      <c r="AT446" s="228" t="s">
        <v>158</v>
      </c>
      <c r="AU446" s="228" t="s">
        <v>162</v>
      </c>
      <c r="AY446" s="17" t="s">
        <v>156</v>
      </c>
      <c r="BE446" s="229">
        <f>IF(N446="základní",J446,0)</f>
        <v>0</v>
      </c>
      <c r="BF446" s="229">
        <f>IF(N446="snížená",J446,0)</f>
        <v>0</v>
      </c>
      <c r="BG446" s="229">
        <f>IF(N446="zákl. přenesená",J446,0)</f>
        <v>0</v>
      </c>
      <c r="BH446" s="229">
        <f>IF(N446="sníž. přenesená",J446,0)</f>
        <v>0</v>
      </c>
      <c r="BI446" s="229">
        <f>IF(N446="nulová",J446,0)</f>
        <v>0</v>
      </c>
      <c r="BJ446" s="17" t="s">
        <v>162</v>
      </c>
      <c r="BK446" s="229">
        <f>ROUND(I446*H446,2)</f>
        <v>0</v>
      </c>
      <c r="BL446" s="17" t="s">
        <v>246</v>
      </c>
      <c r="BM446" s="228" t="s">
        <v>695</v>
      </c>
    </row>
    <row r="447" s="13" customFormat="1">
      <c r="A447" s="13"/>
      <c r="B447" s="230"/>
      <c r="C447" s="231"/>
      <c r="D447" s="232" t="s">
        <v>164</v>
      </c>
      <c r="E447" s="233" t="s">
        <v>1</v>
      </c>
      <c r="F447" s="234" t="s">
        <v>97</v>
      </c>
      <c r="G447" s="231"/>
      <c r="H447" s="235">
        <v>81.109999999999999</v>
      </c>
      <c r="I447" s="236"/>
      <c r="J447" s="231"/>
      <c r="K447" s="231"/>
      <c r="L447" s="237"/>
      <c r="M447" s="238"/>
      <c r="N447" s="239"/>
      <c r="O447" s="239"/>
      <c r="P447" s="239"/>
      <c r="Q447" s="239"/>
      <c r="R447" s="239"/>
      <c r="S447" s="239"/>
      <c r="T447" s="240"/>
      <c r="U447" s="13"/>
      <c r="V447" s="13"/>
      <c r="W447" s="13"/>
      <c r="X447" s="13"/>
      <c r="Y447" s="13"/>
      <c r="Z447" s="13"/>
      <c r="AA447" s="13"/>
      <c r="AB447" s="13"/>
      <c r="AC447" s="13"/>
      <c r="AD447" s="13"/>
      <c r="AE447" s="13"/>
      <c r="AT447" s="241" t="s">
        <v>164</v>
      </c>
      <c r="AU447" s="241" t="s">
        <v>162</v>
      </c>
      <c r="AV447" s="13" t="s">
        <v>162</v>
      </c>
      <c r="AW447" s="13" t="s">
        <v>34</v>
      </c>
      <c r="AX447" s="13" t="s">
        <v>78</v>
      </c>
      <c r="AY447" s="241" t="s">
        <v>156</v>
      </c>
    </row>
    <row r="448" s="13" customFormat="1">
      <c r="A448" s="13"/>
      <c r="B448" s="230"/>
      <c r="C448" s="231"/>
      <c r="D448" s="232" t="s">
        <v>164</v>
      </c>
      <c r="E448" s="233" t="s">
        <v>1</v>
      </c>
      <c r="F448" s="234" t="s">
        <v>696</v>
      </c>
      <c r="G448" s="231"/>
      <c r="H448" s="235">
        <v>-2.8999999999999999</v>
      </c>
      <c r="I448" s="236"/>
      <c r="J448" s="231"/>
      <c r="K448" s="231"/>
      <c r="L448" s="237"/>
      <c r="M448" s="238"/>
      <c r="N448" s="239"/>
      <c r="O448" s="239"/>
      <c r="P448" s="239"/>
      <c r="Q448" s="239"/>
      <c r="R448" s="239"/>
      <c r="S448" s="239"/>
      <c r="T448" s="240"/>
      <c r="U448" s="13"/>
      <c r="V448" s="13"/>
      <c r="W448" s="13"/>
      <c r="X448" s="13"/>
      <c r="Y448" s="13"/>
      <c r="Z448" s="13"/>
      <c r="AA448" s="13"/>
      <c r="AB448" s="13"/>
      <c r="AC448" s="13"/>
      <c r="AD448" s="13"/>
      <c r="AE448" s="13"/>
      <c r="AT448" s="241" t="s">
        <v>164</v>
      </c>
      <c r="AU448" s="241" t="s">
        <v>162</v>
      </c>
      <c r="AV448" s="13" t="s">
        <v>162</v>
      </c>
      <c r="AW448" s="13" t="s">
        <v>34</v>
      </c>
      <c r="AX448" s="13" t="s">
        <v>78</v>
      </c>
      <c r="AY448" s="241" t="s">
        <v>156</v>
      </c>
    </row>
    <row r="449" s="14" customFormat="1">
      <c r="A449" s="14"/>
      <c r="B449" s="242"/>
      <c r="C449" s="243"/>
      <c r="D449" s="232" t="s">
        <v>164</v>
      </c>
      <c r="E449" s="244" t="s">
        <v>1</v>
      </c>
      <c r="F449" s="245" t="s">
        <v>167</v>
      </c>
      <c r="G449" s="243"/>
      <c r="H449" s="246">
        <v>78.209999999999994</v>
      </c>
      <c r="I449" s="247"/>
      <c r="J449" s="243"/>
      <c r="K449" s="243"/>
      <c r="L449" s="248"/>
      <c r="M449" s="249"/>
      <c r="N449" s="250"/>
      <c r="O449" s="250"/>
      <c r="P449" s="250"/>
      <c r="Q449" s="250"/>
      <c r="R449" s="250"/>
      <c r="S449" s="250"/>
      <c r="T449" s="251"/>
      <c r="U449" s="14"/>
      <c r="V449" s="14"/>
      <c r="W449" s="14"/>
      <c r="X449" s="14"/>
      <c r="Y449" s="14"/>
      <c r="Z449" s="14"/>
      <c r="AA449" s="14"/>
      <c r="AB449" s="14"/>
      <c r="AC449" s="14"/>
      <c r="AD449" s="14"/>
      <c r="AE449" s="14"/>
      <c r="AT449" s="252" t="s">
        <v>164</v>
      </c>
      <c r="AU449" s="252" t="s">
        <v>162</v>
      </c>
      <c r="AV449" s="14" t="s">
        <v>161</v>
      </c>
      <c r="AW449" s="14" t="s">
        <v>34</v>
      </c>
      <c r="AX449" s="14" t="s">
        <v>86</v>
      </c>
      <c r="AY449" s="252" t="s">
        <v>156</v>
      </c>
    </row>
    <row r="450" s="2" customFormat="1" ht="44.25" customHeight="1">
      <c r="A450" s="38"/>
      <c r="B450" s="39"/>
      <c r="C450" s="263" t="s">
        <v>697</v>
      </c>
      <c r="D450" s="263" t="s">
        <v>324</v>
      </c>
      <c r="E450" s="264" t="s">
        <v>698</v>
      </c>
      <c r="F450" s="265" t="s">
        <v>699</v>
      </c>
      <c r="G450" s="266" t="s">
        <v>90</v>
      </c>
      <c r="H450" s="267">
        <v>86.031000000000006</v>
      </c>
      <c r="I450" s="268"/>
      <c r="J450" s="269">
        <f>ROUND(I450*H450,2)</f>
        <v>0</v>
      </c>
      <c r="K450" s="270"/>
      <c r="L450" s="271"/>
      <c r="M450" s="272" t="s">
        <v>1</v>
      </c>
      <c r="N450" s="273" t="s">
        <v>44</v>
      </c>
      <c r="O450" s="91"/>
      <c r="P450" s="226">
        <f>O450*H450</f>
        <v>0</v>
      </c>
      <c r="Q450" s="226">
        <v>0.0036800000000000001</v>
      </c>
      <c r="R450" s="226">
        <f>Q450*H450</f>
        <v>0.31659408000000006</v>
      </c>
      <c r="S450" s="226">
        <v>0</v>
      </c>
      <c r="T450" s="227">
        <f>S450*H450</f>
        <v>0</v>
      </c>
      <c r="U450" s="38"/>
      <c r="V450" s="38"/>
      <c r="W450" s="38"/>
      <c r="X450" s="38"/>
      <c r="Y450" s="38"/>
      <c r="Z450" s="38"/>
      <c r="AA450" s="38"/>
      <c r="AB450" s="38"/>
      <c r="AC450" s="38"/>
      <c r="AD450" s="38"/>
      <c r="AE450" s="38"/>
      <c r="AR450" s="228" t="s">
        <v>327</v>
      </c>
      <c r="AT450" s="228" t="s">
        <v>324</v>
      </c>
      <c r="AU450" s="228" t="s">
        <v>162</v>
      </c>
      <c r="AY450" s="17" t="s">
        <v>156</v>
      </c>
      <c r="BE450" s="229">
        <f>IF(N450="základní",J450,0)</f>
        <v>0</v>
      </c>
      <c r="BF450" s="229">
        <f>IF(N450="snížená",J450,0)</f>
        <v>0</v>
      </c>
      <c r="BG450" s="229">
        <f>IF(N450="zákl. přenesená",J450,0)</f>
        <v>0</v>
      </c>
      <c r="BH450" s="229">
        <f>IF(N450="sníž. přenesená",J450,0)</f>
        <v>0</v>
      </c>
      <c r="BI450" s="229">
        <f>IF(N450="nulová",J450,0)</f>
        <v>0</v>
      </c>
      <c r="BJ450" s="17" t="s">
        <v>162</v>
      </c>
      <c r="BK450" s="229">
        <f>ROUND(I450*H450,2)</f>
        <v>0</v>
      </c>
      <c r="BL450" s="17" t="s">
        <v>246</v>
      </c>
      <c r="BM450" s="228" t="s">
        <v>700</v>
      </c>
    </row>
    <row r="451" s="13" customFormat="1">
      <c r="A451" s="13"/>
      <c r="B451" s="230"/>
      <c r="C451" s="231"/>
      <c r="D451" s="232" t="s">
        <v>164</v>
      </c>
      <c r="E451" s="231"/>
      <c r="F451" s="234" t="s">
        <v>701</v>
      </c>
      <c r="G451" s="231"/>
      <c r="H451" s="235">
        <v>86.031000000000006</v>
      </c>
      <c r="I451" s="236"/>
      <c r="J451" s="231"/>
      <c r="K451" s="231"/>
      <c r="L451" s="237"/>
      <c r="M451" s="238"/>
      <c r="N451" s="239"/>
      <c r="O451" s="239"/>
      <c r="P451" s="239"/>
      <c r="Q451" s="239"/>
      <c r="R451" s="239"/>
      <c r="S451" s="239"/>
      <c r="T451" s="240"/>
      <c r="U451" s="13"/>
      <c r="V451" s="13"/>
      <c r="W451" s="13"/>
      <c r="X451" s="13"/>
      <c r="Y451" s="13"/>
      <c r="Z451" s="13"/>
      <c r="AA451" s="13"/>
      <c r="AB451" s="13"/>
      <c r="AC451" s="13"/>
      <c r="AD451" s="13"/>
      <c r="AE451" s="13"/>
      <c r="AT451" s="241" t="s">
        <v>164</v>
      </c>
      <c r="AU451" s="241" t="s">
        <v>162</v>
      </c>
      <c r="AV451" s="13" t="s">
        <v>162</v>
      </c>
      <c r="AW451" s="13" t="s">
        <v>4</v>
      </c>
      <c r="AX451" s="13" t="s">
        <v>86</v>
      </c>
      <c r="AY451" s="241" t="s">
        <v>156</v>
      </c>
    </row>
    <row r="452" s="2" customFormat="1" ht="21.75" customHeight="1">
      <c r="A452" s="38"/>
      <c r="B452" s="39"/>
      <c r="C452" s="216" t="s">
        <v>702</v>
      </c>
      <c r="D452" s="216" t="s">
        <v>158</v>
      </c>
      <c r="E452" s="217" t="s">
        <v>703</v>
      </c>
      <c r="F452" s="218" t="s">
        <v>704</v>
      </c>
      <c r="G452" s="219" t="s">
        <v>224</v>
      </c>
      <c r="H452" s="220">
        <v>19.600000000000001</v>
      </c>
      <c r="I452" s="221"/>
      <c r="J452" s="222">
        <f>ROUND(I452*H452,2)</f>
        <v>0</v>
      </c>
      <c r="K452" s="223"/>
      <c r="L452" s="44"/>
      <c r="M452" s="224" t="s">
        <v>1</v>
      </c>
      <c r="N452" s="225" t="s">
        <v>44</v>
      </c>
      <c r="O452" s="91"/>
      <c r="P452" s="226">
        <f>O452*H452</f>
        <v>0</v>
      </c>
      <c r="Q452" s="226">
        <v>0</v>
      </c>
      <c r="R452" s="226">
        <f>Q452*H452</f>
        <v>0</v>
      </c>
      <c r="S452" s="226">
        <v>0.00029999999999999997</v>
      </c>
      <c r="T452" s="227">
        <f>S452*H452</f>
        <v>0.0058799999999999998</v>
      </c>
      <c r="U452" s="38"/>
      <c r="V452" s="38"/>
      <c r="W452" s="38"/>
      <c r="X452" s="38"/>
      <c r="Y452" s="38"/>
      <c r="Z452" s="38"/>
      <c r="AA452" s="38"/>
      <c r="AB452" s="38"/>
      <c r="AC452" s="38"/>
      <c r="AD452" s="38"/>
      <c r="AE452" s="38"/>
      <c r="AR452" s="228" t="s">
        <v>246</v>
      </c>
      <c r="AT452" s="228" t="s">
        <v>158</v>
      </c>
      <c r="AU452" s="228" t="s">
        <v>162</v>
      </c>
      <c r="AY452" s="17" t="s">
        <v>156</v>
      </c>
      <c r="BE452" s="229">
        <f>IF(N452="základní",J452,0)</f>
        <v>0</v>
      </c>
      <c r="BF452" s="229">
        <f>IF(N452="snížená",J452,0)</f>
        <v>0</v>
      </c>
      <c r="BG452" s="229">
        <f>IF(N452="zákl. přenesená",J452,0)</f>
        <v>0</v>
      </c>
      <c r="BH452" s="229">
        <f>IF(N452="sníž. přenesená",J452,0)</f>
        <v>0</v>
      </c>
      <c r="BI452" s="229">
        <f>IF(N452="nulová",J452,0)</f>
        <v>0</v>
      </c>
      <c r="BJ452" s="17" t="s">
        <v>162</v>
      </c>
      <c r="BK452" s="229">
        <f>ROUND(I452*H452,2)</f>
        <v>0</v>
      </c>
      <c r="BL452" s="17" t="s">
        <v>246</v>
      </c>
      <c r="BM452" s="228" t="s">
        <v>705</v>
      </c>
    </row>
    <row r="453" s="13" customFormat="1">
      <c r="A453" s="13"/>
      <c r="B453" s="230"/>
      <c r="C453" s="231"/>
      <c r="D453" s="232" t="s">
        <v>164</v>
      </c>
      <c r="E453" s="233" t="s">
        <v>1</v>
      </c>
      <c r="F453" s="234" t="s">
        <v>706</v>
      </c>
      <c r="G453" s="231"/>
      <c r="H453" s="235">
        <v>9</v>
      </c>
      <c r="I453" s="236"/>
      <c r="J453" s="231"/>
      <c r="K453" s="231"/>
      <c r="L453" s="237"/>
      <c r="M453" s="238"/>
      <c r="N453" s="239"/>
      <c r="O453" s="239"/>
      <c r="P453" s="239"/>
      <c r="Q453" s="239"/>
      <c r="R453" s="239"/>
      <c r="S453" s="239"/>
      <c r="T453" s="240"/>
      <c r="U453" s="13"/>
      <c r="V453" s="13"/>
      <c r="W453" s="13"/>
      <c r="X453" s="13"/>
      <c r="Y453" s="13"/>
      <c r="Z453" s="13"/>
      <c r="AA453" s="13"/>
      <c r="AB453" s="13"/>
      <c r="AC453" s="13"/>
      <c r="AD453" s="13"/>
      <c r="AE453" s="13"/>
      <c r="AT453" s="241" t="s">
        <v>164</v>
      </c>
      <c r="AU453" s="241" t="s">
        <v>162</v>
      </c>
      <c r="AV453" s="13" t="s">
        <v>162</v>
      </c>
      <c r="AW453" s="13" t="s">
        <v>34</v>
      </c>
      <c r="AX453" s="13" t="s">
        <v>78</v>
      </c>
      <c r="AY453" s="241" t="s">
        <v>156</v>
      </c>
    </row>
    <row r="454" s="13" customFormat="1">
      <c r="A454" s="13"/>
      <c r="B454" s="230"/>
      <c r="C454" s="231"/>
      <c r="D454" s="232" t="s">
        <v>164</v>
      </c>
      <c r="E454" s="233" t="s">
        <v>1</v>
      </c>
      <c r="F454" s="234" t="s">
        <v>707</v>
      </c>
      <c r="G454" s="231"/>
      <c r="H454" s="235">
        <v>10.6</v>
      </c>
      <c r="I454" s="236"/>
      <c r="J454" s="231"/>
      <c r="K454" s="231"/>
      <c r="L454" s="237"/>
      <c r="M454" s="238"/>
      <c r="N454" s="239"/>
      <c r="O454" s="239"/>
      <c r="P454" s="239"/>
      <c r="Q454" s="239"/>
      <c r="R454" s="239"/>
      <c r="S454" s="239"/>
      <c r="T454" s="240"/>
      <c r="U454" s="13"/>
      <c r="V454" s="13"/>
      <c r="W454" s="13"/>
      <c r="X454" s="13"/>
      <c r="Y454" s="13"/>
      <c r="Z454" s="13"/>
      <c r="AA454" s="13"/>
      <c r="AB454" s="13"/>
      <c r="AC454" s="13"/>
      <c r="AD454" s="13"/>
      <c r="AE454" s="13"/>
      <c r="AT454" s="241" t="s">
        <v>164</v>
      </c>
      <c r="AU454" s="241" t="s">
        <v>162</v>
      </c>
      <c r="AV454" s="13" t="s">
        <v>162</v>
      </c>
      <c r="AW454" s="13" t="s">
        <v>34</v>
      </c>
      <c r="AX454" s="13" t="s">
        <v>78</v>
      </c>
      <c r="AY454" s="241" t="s">
        <v>156</v>
      </c>
    </row>
    <row r="455" s="14" customFormat="1">
      <c r="A455" s="14"/>
      <c r="B455" s="242"/>
      <c r="C455" s="243"/>
      <c r="D455" s="232" t="s">
        <v>164</v>
      </c>
      <c r="E455" s="244" t="s">
        <v>1</v>
      </c>
      <c r="F455" s="245" t="s">
        <v>167</v>
      </c>
      <c r="G455" s="243"/>
      <c r="H455" s="246">
        <v>19.600000000000001</v>
      </c>
      <c r="I455" s="247"/>
      <c r="J455" s="243"/>
      <c r="K455" s="243"/>
      <c r="L455" s="248"/>
      <c r="M455" s="249"/>
      <c r="N455" s="250"/>
      <c r="O455" s="250"/>
      <c r="P455" s="250"/>
      <c r="Q455" s="250"/>
      <c r="R455" s="250"/>
      <c r="S455" s="250"/>
      <c r="T455" s="251"/>
      <c r="U455" s="14"/>
      <c r="V455" s="14"/>
      <c r="W455" s="14"/>
      <c r="X455" s="14"/>
      <c r="Y455" s="14"/>
      <c r="Z455" s="14"/>
      <c r="AA455" s="14"/>
      <c r="AB455" s="14"/>
      <c r="AC455" s="14"/>
      <c r="AD455" s="14"/>
      <c r="AE455" s="14"/>
      <c r="AT455" s="252" t="s">
        <v>164</v>
      </c>
      <c r="AU455" s="252" t="s">
        <v>162</v>
      </c>
      <c r="AV455" s="14" t="s">
        <v>161</v>
      </c>
      <c r="AW455" s="14" t="s">
        <v>34</v>
      </c>
      <c r="AX455" s="14" t="s">
        <v>86</v>
      </c>
      <c r="AY455" s="252" t="s">
        <v>156</v>
      </c>
    </row>
    <row r="456" s="2" customFormat="1" ht="16.5" customHeight="1">
      <c r="A456" s="38"/>
      <c r="B456" s="39"/>
      <c r="C456" s="216" t="s">
        <v>708</v>
      </c>
      <c r="D456" s="216" t="s">
        <v>158</v>
      </c>
      <c r="E456" s="217" t="s">
        <v>709</v>
      </c>
      <c r="F456" s="218" t="s">
        <v>710</v>
      </c>
      <c r="G456" s="219" t="s">
        <v>224</v>
      </c>
      <c r="H456" s="220">
        <v>75</v>
      </c>
      <c r="I456" s="221"/>
      <c r="J456" s="222">
        <f>ROUND(I456*H456,2)</f>
        <v>0</v>
      </c>
      <c r="K456" s="223"/>
      <c r="L456" s="44"/>
      <c r="M456" s="224" t="s">
        <v>1</v>
      </c>
      <c r="N456" s="225" t="s">
        <v>44</v>
      </c>
      <c r="O456" s="91"/>
      <c r="P456" s="226">
        <f>O456*H456</f>
        <v>0</v>
      </c>
      <c r="Q456" s="226">
        <v>1.0000000000000001E-05</v>
      </c>
      <c r="R456" s="226">
        <f>Q456*H456</f>
        <v>0.00075000000000000002</v>
      </c>
      <c r="S456" s="226">
        <v>0</v>
      </c>
      <c r="T456" s="227">
        <f>S456*H456</f>
        <v>0</v>
      </c>
      <c r="U456" s="38"/>
      <c r="V456" s="38"/>
      <c r="W456" s="38"/>
      <c r="X456" s="38"/>
      <c r="Y456" s="38"/>
      <c r="Z456" s="38"/>
      <c r="AA456" s="38"/>
      <c r="AB456" s="38"/>
      <c r="AC456" s="38"/>
      <c r="AD456" s="38"/>
      <c r="AE456" s="38"/>
      <c r="AR456" s="228" t="s">
        <v>246</v>
      </c>
      <c r="AT456" s="228" t="s">
        <v>158</v>
      </c>
      <c r="AU456" s="228" t="s">
        <v>162</v>
      </c>
      <c r="AY456" s="17" t="s">
        <v>156</v>
      </c>
      <c r="BE456" s="229">
        <f>IF(N456="základní",J456,0)</f>
        <v>0</v>
      </c>
      <c r="BF456" s="229">
        <f>IF(N456="snížená",J456,0)</f>
        <v>0</v>
      </c>
      <c r="BG456" s="229">
        <f>IF(N456="zákl. přenesená",J456,0)</f>
        <v>0</v>
      </c>
      <c r="BH456" s="229">
        <f>IF(N456="sníž. přenesená",J456,0)</f>
        <v>0</v>
      </c>
      <c r="BI456" s="229">
        <f>IF(N456="nulová",J456,0)</f>
        <v>0</v>
      </c>
      <c r="BJ456" s="17" t="s">
        <v>162</v>
      </c>
      <c r="BK456" s="229">
        <f>ROUND(I456*H456,2)</f>
        <v>0</v>
      </c>
      <c r="BL456" s="17" t="s">
        <v>246</v>
      </c>
      <c r="BM456" s="228" t="s">
        <v>711</v>
      </c>
    </row>
    <row r="457" s="13" customFormat="1">
      <c r="A457" s="13"/>
      <c r="B457" s="230"/>
      <c r="C457" s="231"/>
      <c r="D457" s="232" t="s">
        <v>164</v>
      </c>
      <c r="E457" s="233" t="s">
        <v>1</v>
      </c>
      <c r="F457" s="234" t="s">
        <v>712</v>
      </c>
      <c r="G457" s="231"/>
      <c r="H457" s="235">
        <v>12</v>
      </c>
      <c r="I457" s="236"/>
      <c r="J457" s="231"/>
      <c r="K457" s="231"/>
      <c r="L457" s="237"/>
      <c r="M457" s="238"/>
      <c r="N457" s="239"/>
      <c r="O457" s="239"/>
      <c r="P457" s="239"/>
      <c r="Q457" s="239"/>
      <c r="R457" s="239"/>
      <c r="S457" s="239"/>
      <c r="T457" s="240"/>
      <c r="U457" s="13"/>
      <c r="V457" s="13"/>
      <c r="W457" s="13"/>
      <c r="X457" s="13"/>
      <c r="Y457" s="13"/>
      <c r="Z457" s="13"/>
      <c r="AA457" s="13"/>
      <c r="AB457" s="13"/>
      <c r="AC457" s="13"/>
      <c r="AD457" s="13"/>
      <c r="AE457" s="13"/>
      <c r="AT457" s="241" t="s">
        <v>164</v>
      </c>
      <c r="AU457" s="241" t="s">
        <v>162</v>
      </c>
      <c r="AV457" s="13" t="s">
        <v>162</v>
      </c>
      <c r="AW457" s="13" t="s">
        <v>34</v>
      </c>
      <c r="AX457" s="13" t="s">
        <v>78</v>
      </c>
      <c r="AY457" s="241" t="s">
        <v>156</v>
      </c>
    </row>
    <row r="458" s="13" customFormat="1">
      <c r="A458" s="13"/>
      <c r="B458" s="230"/>
      <c r="C458" s="231"/>
      <c r="D458" s="232" t="s">
        <v>164</v>
      </c>
      <c r="E458" s="233" t="s">
        <v>1</v>
      </c>
      <c r="F458" s="234" t="s">
        <v>713</v>
      </c>
      <c r="G458" s="231"/>
      <c r="H458" s="235">
        <v>17.800000000000001</v>
      </c>
      <c r="I458" s="236"/>
      <c r="J458" s="231"/>
      <c r="K458" s="231"/>
      <c r="L458" s="237"/>
      <c r="M458" s="238"/>
      <c r="N458" s="239"/>
      <c r="O458" s="239"/>
      <c r="P458" s="239"/>
      <c r="Q458" s="239"/>
      <c r="R458" s="239"/>
      <c r="S458" s="239"/>
      <c r="T458" s="240"/>
      <c r="U458" s="13"/>
      <c r="V458" s="13"/>
      <c r="W458" s="13"/>
      <c r="X458" s="13"/>
      <c r="Y458" s="13"/>
      <c r="Z458" s="13"/>
      <c r="AA458" s="13"/>
      <c r="AB458" s="13"/>
      <c r="AC458" s="13"/>
      <c r="AD458" s="13"/>
      <c r="AE458" s="13"/>
      <c r="AT458" s="241" t="s">
        <v>164</v>
      </c>
      <c r="AU458" s="241" t="s">
        <v>162</v>
      </c>
      <c r="AV458" s="13" t="s">
        <v>162</v>
      </c>
      <c r="AW458" s="13" t="s">
        <v>34</v>
      </c>
      <c r="AX458" s="13" t="s">
        <v>78</v>
      </c>
      <c r="AY458" s="241" t="s">
        <v>156</v>
      </c>
    </row>
    <row r="459" s="13" customFormat="1">
      <c r="A459" s="13"/>
      <c r="B459" s="230"/>
      <c r="C459" s="231"/>
      <c r="D459" s="232" t="s">
        <v>164</v>
      </c>
      <c r="E459" s="233" t="s">
        <v>1</v>
      </c>
      <c r="F459" s="234" t="s">
        <v>714</v>
      </c>
      <c r="G459" s="231"/>
      <c r="H459" s="235">
        <v>17.600000000000001</v>
      </c>
      <c r="I459" s="236"/>
      <c r="J459" s="231"/>
      <c r="K459" s="231"/>
      <c r="L459" s="237"/>
      <c r="M459" s="238"/>
      <c r="N459" s="239"/>
      <c r="O459" s="239"/>
      <c r="P459" s="239"/>
      <c r="Q459" s="239"/>
      <c r="R459" s="239"/>
      <c r="S459" s="239"/>
      <c r="T459" s="240"/>
      <c r="U459" s="13"/>
      <c r="V459" s="13"/>
      <c r="W459" s="13"/>
      <c r="X459" s="13"/>
      <c r="Y459" s="13"/>
      <c r="Z459" s="13"/>
      <c r="AA459" s="13"/>
      <c r="AB459" s="13"/>
      <c r="AC459" s="13"/>
      <c r="AD459" s="13"/>
      <c r="AE459" s="13"/>
      <c r="AT459" s="241" t="s">
        <v>164</v>
      </c>
      <c r="AU459" s="241" t="s">
        <v>162</v>
      </c>
      <c r="AV459" s="13" t="s">
        <v>162</v>
      </c>
      <c r="AW459" s="13" t="s">
        <v>34</v>
      </c>
      <c r="AX459" s="13" t="s">
        <v>78</v>
      </c>
      <c r="AY459" s="241" t="s">
        <v>156</v>
      </c>
    </row>
    <row r="460" s="13" customFormat="1">
      <c r="A460" s="13"/>
      <c r="B460" s="230"/>
      <c r="C460" s="231"/>
      <c r="D460" s="232" t="s">
        <v>164</v>
      </c>
      <c r="E460" s="233" t="s">
        <v>1</v>
      </c>
      <c r="F460" s="234" t="s">
        <v>715</v>
      </c>
      <c r="G460" s="231"/>
      <c r="H460" s="235">
        <v>16.199999999999999</v>
      </c>
      <c r="I460" s="236"/>
      <c r="J460" s="231"/>
      <c r="K460" s="231"/>
      <c r="L460" s="237"/>
      <c r="M460" s="238"/>
      <c r="N460" s="239"/>
      <c r="O460" s="239"/>
      <c r="P460" s="239"/>
      <c r="Q460" s="239"/>
      <c r="R460" s="239"/>
      <c r="S460" s="239"/>
      <c r="T460" s="240"/>
      <c r="U460" s="13"/>
      <c r="V460" s="13"/>
      <c r="W460" s="13"/>
      <c r="X460" s="13"/>
      <c r="Y460" s="13"/>
      <c r="Z460" s="13"/>
      <c r="AA460" s="13"/>
      <c r="AB460" s="13"/>
      <c r="AC460" s="13"/>
      <c r="AD460" s="13"/>
      <c r="AE460" s="13"/>
      <c r="AT460" s="241" t="s">
        <v>164</v>
      </c>
      <c r="AU460" s="241" t="s">
        <v>162</v>
      </c>
      <c r="AV460" s="13" t="s">
        <v>162</v>
      </c>
      <c r="AW460" s="13" t="s">
        <v>34</v>
      </c>
      <c r="AX460" s="13" t="s">
        <v>78</v>
      </c>
      <c r="AY460" s="241" t="s">
        <v>156</v>
      </c>
    </row>
    <row r="461" s="13" customFormat="1">
      <c r="A461" s="13"/>
      <c r="B461" s="230"/>
      <c r="C461" s="231"/>
      <c r="D461" s="232" t="s">
        <v>164</v>
      </c>
      <c r="E461" s="233" t="s">
        <v>1</v>
      </c>
      <c r="F461" s="234" t="s">
        <v>716</v>
      </c>
      <c r="G461" s="231"/>
      <c r="H461" s="235">
        <v>7.5999999999999996</v>
      </c>
      <c r="I461" s="236"/>
      <c r="J461" s="231"/>
      <c r="K461" s="231"/>
      <c r="L461" s="237"/>
      <c r="M461" s="238"/>
      <c r="N461" s="239"/>
      <c r="O461" s="239"/>
      <c r="P461" s="239"/>
      <c r="Q461" s="239"/>
      <c r="R461" s="239"/>
      <c r="S461" s="239"/>
      <c r="T461" s="240"/>
      <c r="U461" s="13"/>
      <c r="V461" s="13"/>
      <c r="W461" s="13"/>
      <c r="X461" s="13"/>
      <c r="Y461" s="13"/>
      <c r="Z461" s="13"/>
      <c r="AA461" s="13"/>
      <c r="AB461" s="13"/>
      <c r="AC461" s="13"/>
      <c r="AD461" s="13"/>
      <c r="AE461" s="13"/>
      <c r="AT461" s="241" t="s">
        <v>164</v>
      </c>
      <c r="AU461" s="241" t="s">
        <v>162</v>
      </c>
      <c r="AV461" s="13" t="s">
        <v>162</v>
      </c>
      <c r="AW461" s="13" t="s">
        <v>34</v>
      </c>
      <c r="AX461" s="13" t="s">
        <v>78</v>
      </c>
      <c r="AY461" s="241" t="s">
        <v>156</v>
      </c>
    </row>
    <row r="462" s="13" customFormat="1">
      <c r="A462" s="13"/>
      <c r="B462" s="230"/>
      <c r="C462" s="231"/>
      <c r="D462" s="232" t="s">
        <v>164</v>
      </c>
      <c r="E462" s="233" t="s">
        <v>1</v>
      </c>
      <c r="F462" s="234" t="s">
        <v>717</v>
      </c>
      <c r="G462" s="231"/>
      <c r="H462" s="235">
        <v>3.7999999999999998</v>
      </c>
      <c r="I462" s="236"/>
      <c r="J462" s="231"/>
      <c r="K462" s="231"/>
      <c r="L462" s="237"/>
      <c r="M462" s="238"/>
      <c r="N462" s="239"/>
      <c r="O462" s="239"/>
      <c r="P462" s="239"/>
      <c r="Q462" s="239"/>
      <c r="R462" s="239"/>
      <c r="S462" s="239"/>
      <c r="T462" s="240"/>
      <c r="U462" s="13"/>
      <c r="V462" s="13"/>
      <c r="W462" s="13"/>
      <c r="X462" s="13"/>
      <c r="Y462" s="13"/>
      <c r="Z462" s="13"/>
      <c r="AA462" s="13"/>
      <c r="AB462" s="13"/>
      <c r="AC462" s="13"/>
      <c r="AD462" s="13"/>
      <c r="AE462" s="13"/>
      <c r="AT462" s="241" t="s">
        <v>164</v>
      </c>
      <c r="AU462" s="241" t="s">
        <v>162</v>
      </c>
      <c r="AV462" s="13" t="s">
        <v>162</v>
      </c>
      <c r="AW462" s="13" t="s">
        <v>34</v>
      </c>
      <c r="AX462" s="13" t="s">
        <v>78</v>
      </c>
      <c r="AY462" s="241" t="s">
        <v>156</v>
      </c>
    </row>
    <row r="463" s="14" customFormat="1">
      <c r="A463" s="14"/>
      <c r="B463" s="242"/>
      <c r="C463" s="243"/>
      <c r="D463" s="232" t="s">
        <v>164</v>
      </c>
      <c r="E463" s="244" t="s">
        <v>1</v>
      </c>
      <c r="F463" s="245" t="s">
        <v>167</v>
      </c>
      <c r="G463" s="243"/>
      <c r="H463" s="246">
        <v>75</v>
      </c>
      <c r="I463" s="247"/>
      <c r="J463" s="243"/>
      <c r="K463" s="243"/>
      <c r="L463" s="248"/>
      <c r="M463" s="249"/>
      <c r="N463" s="250"/>
      <c r="O463" s="250"/>
      <c r="P463" s="250"/>
      <c r="Q463" s="250"/>
      <c r="R463" s="250"/>
      <c r="S463" s="250"/>
      <c r="T463" s="251"/>
      <c r="U463" s="14"/>
      <c r="V463" s="14"/>
      <c r="W463" s="14"/>
      <c r="X463" s="14"/>
      <c r="Y463" s="14"/>
      <c r="Z463" s="14"/>
      <c r="AA463" s="14"/>
      <c r="AB463" s="14"/>
      <c r="AC463" s="14"/>
      <c r="AD463" s="14"/>
      <c r="AE463" s="14"/>
      <c r="AT463" s="252" t="s">
        <v>164</v>
      </c>
      <c r="AU463" s="252" t="s">
        <v>162</v>
      </c>
      <c r="AV463" s="14" t="s">
        <v>161</v>
      </c>
      <c r="AW463" s="14" t="s">
        <v>34</v>
      </c>
      <c r="AX463" s="14" t="s">
        <v>86</v>
      </c>
      <c r="AY463" s="252" t="s">
        <v>156</v>
      </c>
    </row>
    <row r="464" s="2" customFormat="1" ht="16.5" customHeight="1">
      <c r="A464" s="38"/>
      <c r="B464" s="39"/>
      <c r="C464" s="263" t="s">
        <v>718</v>
      </c>
      <c r="D464" s="263" t="s">
        <v>324</v>
      </c>
      <c r="E464" s="264" t="s">
        <v>719</v>
      </c>
      <c r="F464" s="265" t="s">
        <v>720</v>
      </c>
      <c r="G464" s="266" t="s">
        <v>224</v>
      </c>
      <c r="H464" s="267">
        <v>78.75</v>
      </c>
      <c r="I464" s="268"/>
      <c r="J464" s="269">
        <f>ROUND(I464*H464,2)</f>
        <v>0</v>
      </c>
      <c r="K464" s="270"/>
      <c r="L464" s="271"/>
      <c r="M464" s="272" t="s">
        <v>1</v>
      </c>
      <c r="N464" s="273" t="s">
        <v>44</v>
      </c>
      <c r="O464" s="91"/>
      <c r="P464" s="226">
        <f>O464*H464</f>
        <v>0</v>
      </c>
      <c r="Q464" s="226">
        <v>0.00020000000000000001</v>
      </c>
      <c r="R464" s="226">
        <f>Q464*H464</f>
        <v>0.01575</v>
      </c>
      <c r="S464" s="226">
        <v>0</v>
      </c>
      <c r="T464" s="227">
        <f>S464*H464</f>
        <v>0</v>
      </c>
      <c r="U464" s="38"/>
      <c r="V464" s="38"/>
      <c r="W464" s="38"/>
      <c r="X464" s="38"/>
      <c r="Y464" s="38"/>
      <c r="Z464" s="38"/>
      <c r="AA464" s="38"/>
      <c r="AB464" s="38"/>
      <c r="AC464" s="38"/>
      <c r="AD464" s="38"/>
      <c r="AE464" s="38"/>
      <c r="AR464" s="228" t="s">
        <v>327</v>
      </c>
      <c r="AT464" s="228" t="s">
        <v>324</v>
      </c>
      <c r="AU464" s="228" t="s">
        <v>162</v>
      </c>
      <c r="AY464" s="17" t="s">
        <v>156</v>
      </c>
      <c r="BE464" s="229">
        <f>IF(N464="základní",J464,0)</f>
        <v>0</v>
      </c>
      <c r="BF464" s="229">
        <f>IF(N464="snížená",J464,0)</f>
        <v>0</v>
      </c>
      <c r="BG464" s="229">
        <f>IF(N464="zákl. přenesená",J464,0)</f>
        <v>0</v>
      </c>
      <c r="BH464" s="229">
        <f>IF(N464="sníž. přenesená",J464,0)</f>
        <v>0</v>
      </c>
      <c r="BI464" s="229">
        <f>IF(N464="nulová",J464,0)</f>
        <v>0</v>
      </c>
      <c r="BJ464" s="17" t="s">
        <v>162</v>
      </c>
      <c r="BK464" s="229">
        <f>ROUND(I464*H464,2)</f>
        <v>0</v>
      </c>
      <c r="BL464" s="17" t="s">
        <v>246</v>
      </c>
      <c r="BM464" s="228" t="s">
        <v>721</v>
      </c>
    </row>
    <row r="465" s="13" customFormat="1">
      <c r="A465" s="13"/>
      <c r="B465" s="230"/>
      <c r="C465" s="231"/>
      <c r="D465" s="232" t="s">
        <v>164</v>
      </c>
      <c r="E465" s="233" t="s">
        <v>1</v>
      </c>
      <c r="F465" s="234" t="s">
        <v>722</v>
      </c>
      <c r="G465" s="231"/>
      <c r="H465" s="235">
        <v>75</v>
      </c>
      <c r="I465" s="236"/>
      <c r="J465" s="231"/>
      <c r="K465" s="231"/>
      <c r="L465" s="237"/>
      <c r="M465" s="238"/>
      <c r="N465" s="239"/>
      <c r="O465" s="239"/>
      <c r="P465" s="239"/>
      <c r="Q465" s="239"/>
      <c r="R465" s="239"/>
      <c r="S465" s="239"/>
      <c r="T465" s="240"/>
      <c r="U465" s="13"/>
      <c r="V465" s="13"/>
      <c r="W465" s="13"/>
      <c r="X465" s="13"/>
      <c r="Y465" s="13"/>
      <c r="Z465" s="13"/>
      <c r="AA465" s="13"/>
      <c r="AB465" s="13"/>
      <c r="AC465" s="13"/>
      <c r="AD465" s="13"/>
      <c r="AE465" s="13"/>
      <c r="AT465" s="241" t="s">
        <v>164</v>
      </c>
      <c r="AU465" s="241" t="s">
        <v>162</v>
      </c>
      <c r="AV465" s="13" t="s">
        <v>162</v>
      </c>
      <c r="AW465" s="13" t="s">
        <v>34</v>
      </c>
      <c r="AX465" s="13" t="s">
        <v>86</v>
      </c>
      <c r="AY465" s="241" t="s">
        <v>156</v>
      </c>
    </row>
    <row r="466" s="13" customFormat="1">
      <c r="A466" s="13"/>
      <c r="B466" s="230"/>
      <c r="C466" s="231"/>
      <c r="D466" s="232" t="s">
        <v>164</v>
      </c>
      <c r="E466" s="231"/>
      <c r="F466" s="234" t="s">
        <v>723</v>
      </c>
      <c r="G466" s="231"/>
      <c r="H466" s="235">
        <v>78.75</v>
      </c>
      <c r="I466" s="236"/>
      <c r="J466" s="231"/>
      <c r="K466" s="231"/>
      <c r="L466" s="237"/>
      <c r="M466" s="238"/>
      <c r="N466" s="239"/>
      <c r="O466" s="239"/>
      <c r="P466" s="239"/>
      <c r="Q466" s="239"/>
      <c r="R466" s="239"/>
      <c r="S466" s="239"/>
      <c r="T466" s="240"/>
      <c r="U466" s="13"/>
      <c r="V466" s="13"/>
      <c r="W466" s="13"/>
      <c r="X466" s="13"/>
      <c r="Y466" s="13"/>
      <c r="Z466" s="13"/>
      <c r="AA466" s="13"/>
      <c r="AB466" s="13"/>
      <c r="AC466" s="13"/>
      <c r="AD466" s="13"/>
      <c r="AE466" s="13"/>
      <c r="AT466" s="241" t="s">
        <v>164</v>
      </c>
      <c r="AU466" s="241" t="s">
        <v>162</v>
      </c>
      <c r="AV466" s="13" t="s">
        <v>162</v>
      </c>
      <c r="AW466" s="13" t="s">
        <v>4</v>
      </c>
      <c r="AX466" s="13" t="s">
        <v>86</v>
      </c>
      <c r="AY466" s="241" t="s">
        <v>156</v>
      </c>
    </row>
    <row r="467" s="2" customFormat="1" ht="16.5" customHeight="1">
      <c r="A467" s="38"/>
      <c r="B467" s="39"/>
      <c r="C467" s="216" t="s">
        <v>724</v>
      </c>
      <c r="D467" s="216" t="s">
        <v>158</v>
      </c>
      <c r="E467" s="217" t="s">
        <v>725</v>
      </c>
      <c r="F467" s="218" t="s">
        <v>726</v>
      </c>
      <c r="G467" s="219" t="s">
        <v>224</v>
      </c>
      <c r="H467" s="220">
        <v>5.7999999999999998</v>
      </c>
      <c r="I467" s="221"/>
      <c r="J467" s="222">
        <f>ROUND(I467*H467,2)</f>
        <v>0</v>
      </c>
      <c r="K467" s="223"/>
      <c r="L467" s="44"/>
      <c r="M467" s="224" t="s">
        <v>1</v>
      </c>
      <c r="N467" s="225" t="s">
        <v>44</v>
      </c>
      <c r="O467" s="91"/>
      <c r="P467" s="226">
        <f>O467*H467</f>
        <v>0</v>
      </c>
      <c r="Q467" s="226">
        <v>0</v>
      </c>
      <c r="R467" s="226">
        <f>Q467*H467</f>
        <v>0</v>
      </c>
      <c r="S467" s="226">
        <v>0</v>
      </c>
      <c r="T467" s="227">
        <f>S467*H467</f>
        <v>0</v>
      </c>
      <c r="U467" s="38"/>
      <c r="V467" s="38"/>
      <c r="W467" s="38"/>
      <c r="X467" s="38"/>
      <c r="Y467" s="38"/>
      <c r="Z467" s="38"/>
      <c r="AA467" s="38"/>
      <c r="AB467" s="38"/>
      <c r="AC467" s="38"/>
      <c r="AD467" s="38"/>
      <c r="AE467" s="38"/>
      <c r="AR467" s="228" t="s">
        <v>246</v>
      </c>
      <c r="AT467" s="228" t="s">
        <v>158</v>
      </c>
      <c r="AU467" s="228" t="s">
        <v>162</v>
      </c>
      <c r="AY467" s="17" t="s">
        <v>156</v>
      </c>
      <c r="BE467" s="229">
        <f>IF(N467="základní",J467,0)</f>
        <v>0</v>
      </c>
      <c r="BF467" s="229">
        <f>IF(N467="snížená",J467,0)</f>
        <v>0</v>
      </c>
      <c r="BG467" s="229">
        <f>IF(N467="zákl. přenesená",J467,0)</f>
        <v>0</v>
      </c>
      <c r="BH467" s="229">
        <f>IF(N467="sníž. přenesená",J467,0)</f>
        <v>0</v>
      </c>
      <c r="BI467" s="229">
        <f>IF(N467="nulová",J467,0)</f>
        <v>0</v>
      </c>
      <c r="BJ467" s="17" t="s">
        <v>162</v>
      </c>
      <c r="BK467" s="229">
        <f>ROUND(I467*H467,2)</f>
        <v>0</v>
      </c>
      <c r="BL467" s="17" t="s">
        <v>246</v>
      </c>
      <c r="BM467" s="228" t="s">
        <v>727</v>
      </c>
    </row>
    <row r="468" s="13" customFormat="1">
      <c r="A468" s="13"/>
      <c r="B468" s="230"/>
      <c r="C468" s="231"/>
      <c r="D468" s="232" t="s">
        <v>164</v>
      </c>
      <c r="E468" s="233" t="s">
        <v>1</v>
      </c>
      <c r="F468" s="234" t="s">
        <v>728</v>
      </c>
      <c r="G468" s="231"/>
      <c r="H468" s="235">
        <v>1.8</v>
      </c>
      <c r="I468" s="236"/>
      <c r="J468" s="231"/>
      <c r="K468" s="231"/>
      <c r="L468" s="237"/>
      <c r="M468" s="238"/>
      <c r="N468" s="239"/>
      <c r="O468" s="239"/>
      <c r="P468" s="239"/>
      <c r="Q468" s="239"/>
      <c r="R468" s="239"/>
      <c r="S468" s="239"/>
      <c r="T468" s="240"/>
      <c r="U468" s="13"/>
      <c r="V468" s="13"/>
      <c r="W468" s="13"/>
      <c r="X468" s="13"/>
      <c r="Y468" s="13"/>
      <c r="Z468" s="13"/>
      <c r="AA468" s="13"/>
      <c r="AB468" s="13"/>
      <c r="AC468" s="13"/>
      <c r="AD468" s="13"/>
      <c r="AE468" s="13"/>
      <c r="AT468" s="241" t="s">
        <v>164</v>
      </c>
      <c r="AU468" s="241" t="s">
        <v>162</v>
      </c>
      <c r="AV468" s="13" t="s">
        <v>162</v>
      </c>
      <c r="AW468" s="13" t="s">
        <v>34</v>
      </c>
      <c r="AX468" s="13" t="s">
        <v>78</v>
      </c>
      <c r="AY468" s="241" t="s">
        <v>156</v>
      </c>
    </row>
    <row r="469" s="13" customFormat="1">
      <c r="A469" s="13"/>
      <c r="B469" s="230"/>
      <c r="C469" s="231"/>
      <c r="D469" s="232" t="s">
        <v>164</v>
      </c>
      <c r="E469" s="233" t="s">
        <v>1</v>
      </c>
      <c r="F469" s="234" t="s">
        <v>729</v>
      </c>
      <c r="G469" s="231"/>
      <c r="H469" s="235">
        <v>4</v>
      </c>
      <c r="I469" s="236"/>
      <c r="J469" s="231"/>
      <c r="K469" s="231"/>
      <c r="L469" s="237"/>
      <c r="M469" s="238"/>
      <c r="N469" s="239"/>
      <c r="O469" s="239"/>
      <c r="P469" s="239"/>
      <c r="Q469" s="239"/>
      <c r="R469" s="239"/>
      <c r="S469" s="239"/>
      <c r="T469" s="240"/>
      <c r="U469" s="13"/>
      <c r="V469" s="13"/>
      <c r="W469" s="13"/>
      <c r="X469" s="13"/>
      <c r="Y469" s="13"/>
      <c r="Z469" s="13"/>
      <c r="AA469" s="13"/>
      <c r="AB469" s="13"/>
      <c r="AC469" s="13"/>
      <c r="AD469" s="13"/>
      <c r="AE469" s="13"/>
      <c r="AT469" s="241" t="s">
        <v>164</v>
      </c>
      <c r="AU469" s="241" t="s">
        <v>162</v>
      </c>
      <c r="AV469" s="13" t="s">
        <v>162</v>
      </c>
      <c r="AW469" s="13" t="s">
        <v>34</v>
      </c>
      <c r="AX469" s="13" t="s">
        <v>78</v>
      </c>
      <c r="AY469" s="241" t="s">
        <v>156</v>
      </c>
    </row>
    <row r="470" s="14" customFormat="1">
      <c r="A470" s="14"/>
      <c r="B470" s="242"/>
      <c r="C470" s="243"/>
      <c r="D470" s="232" t="s">
        <v>164</v>
      </c>
      <c r="E470" s="244" t="s">
        <v>1</v>
      </c>
      <c r="F470" s="245" t="s">
        <v>167</v>
      </c>
      <c r="G470" s="243"/>
      <c r="H470" s="246">
        <v>5.7999999999999998</v>
      </c>
      <c r="I470" s="247"/>
      <c r="J470" s="243"/>
      <c r="K470" s="243"/>
      <c r="L470" s="248"/>
      <c r="M470" s="249"/>
      <c r="N470" s="250"/>
      <c r="O470" s="250"/>
      <c r="P470" s="250"/>
      <c r="Q470" s="250"/>
      <c r="R470" s="250"/>
      <c r="S470" s="250"/>
      <c r="T470" s="251"/>
      <c r="U470" s="14"/>
      <c r="V470" s="14"/>
      <c r="W470" s="14"/>
      <c r="X470" s="14"/>
      <c r="Y470" s="14"/>
      <c r="Z470" s="14"/>
      <c r="AA470" s="14"/>
      <c r="AB470" s="14"/>
      <c r="AC470" s="14"/>
      <c r="AD470" s="14"/>
      <c r="AE470" s="14"/>
      <c r="AT470" s="252" t="s">
        <v>164</v>
      </c>
      <c r="AU470" s="252" t="s">
        <v>162</v>
      </c>
      <c r="AV470" s="14" t="s">
        <v>161</v>
      </c>
      <c r="AW470" s="14" t="s">
        <v>34</v>
      </c>
      <c r="AX470" s="14" t="s">
        <v>86</v>
      </c>
      <c r="AY470" s="252" t="s">
        <v>156</v>
      </c>
    </row>
    <row r="471" s="2" customFormat="1" ht="16.5" customHeight="1">
      <c r="A471" s="38"/>
      <c r="B471" s="39"/>
      <c r="C471" s="263" t="s">
        <v>730</v>
      </c>
      <c r="D471" s="263" t="s">
        <v>324</v>
      </c>
      <c r="E471" s="264" t="s">
        <v>731</v>
      </c>
      <c r="F471" s="265" t="s">
        <v>732</v>
      </c>
      <c r="G471" s="266" t="s">
        <v>224</v>
      </c>
      <c r="H471" s="267">
        <v>6.3799999999999999</v>
      </c>
      <c r="I471" s="268"/>
      <c r="J471" s="269">
        <f>ROUND(I471*H471,2)</f>
        <v>0</v>
      </c>
      <c r="K471" s="270"/>
      <c r="L471" s="271"/>
      <c r="M471" s="272" t="s">
        <v>1</v>
      </c>
      <c r="N471" s="273" t="s">
        <v>44</v>
      </c>
      <c r="O471" s="91"/>
      <c r="P471" s="226">
        <f>O471*H471</f>
        <v>0</v>
      </c>
      <c r="Q471" s="226">
        <v>0.00016000000000000001</v>
      </c>
      <c r="R471" s="226">
        <f>Q471*H471</f>
        <v>0.0010208000000000001</v>
      </c>
      <c r="S471" s="226">
        <v>0</v>
      </c>
      <c r="T471" s="227">
        <f>S471*H471</f>
        <v>0</v>
      </c>
      <c r="U471" s="38"/>
      <c r="V471" s="38"/>
      <c r="W471" s="38"/>
      <c r="X471" s="38"/>
      <c r="Y471" s="38"/>
      <c r="Z471" s="38"/>
      <c r="AA471" s="38"/>
      <c r="AB471" s="38"/>
      <c r="AC471" s="38"/>
      <c r="AD471" s="38"/>
      <c r="AE471" s="38"/>
      <c r="AR471" s="228" t="s">
        <v>327</v>
      </c>
      <c r="AT471" s="228" t="s">
        <v>324</v>
      </c>
      <c r="AU471" s="228" t="s">
        <v>162</v>
      </c>
      <c r="AY471" s="17" t="s">
        <v>156</v>
      </c>
      <c r="BE471" s="229">
        <f>IF(N471="základní",J471,0)</f>
        <v>0</v>
      </c>
      <c r="BF471" s="229">
        <f>IF(N471="snížená",J471,0)</f>
        <v>0</v>
      </c>
      <c r="BG471" s="229">
        <f>IF(N471="zákl. přenesená",J471,0)</f>
        <v>0</v>
      </c>
      <c r="BH471" s="229">
        <f>IF(N471="sníž. přenesená",J471,0)</f>
        <v>0</v>
      </c>
      <c r="BI471" s="229">
        <f>IF(N471="nulová",J471,0)</f>
        <v>0</v>
      </c>
      <c r="BJ471" s="17" t="s">
        <v>162</v>
      </c>
      <c r="BK471" s="229">
        <f>ROUND(I471*H471,2)</f>
        <v>0</v>
      </c>
      <c r="BL471" s="17" t="s">
        <v>246</v>
      </c>
      <c r="BM471" s="228" t="s">
        <v>733</v>
      </c>
    </row>
    <row r="472" s="13" customFormat="1">
      <c r="A472" s="13"/>
      <c r="B472" s="230"/>
      <c r="C472" s="231"/>
      <c r="D472" s="232" t="s">
        <v>164</v>
      </c>
      <c r="E472" s="233" t="s">
        <v>1</v>
      </c>
      <c r="F472" s="234" t="s">
        <v>734</v>
      </c>
      <c r="G472" s="231"/>
      <c r="H472" s="235">
        <v>5.7999999999999998</v>
      </c>
      <c r="I472" s="236"/>
      <c r="J472" s="231"/>
      <c r="K472" s="231"/>
      <c r="L472" s="237"/>
      <c r="M472" s="238"/>
      <c r="N472" s="239"/>
      <c r="O472" s="239"/>
      <c r="P472" s="239"/>
      <c r="Q472" s="239"/>
      <c r="R472" s="239"/>
      <c r="S472" s="239"/>
      <c r="T472" s="240"/>
      <c r="U472" s="13"/>
      <c r="V472" s="13"/>
      <c r="W472" s="13"/>
      <c r="X472" s="13"/>
      <c r="Y472" s="13"/>
      <c r="Z472" s="13"/>
      <c r="AA472" s="13"/>
      <c r="AB472" s="13"/>
      <c r="AC472" s="13"/>
      <c r="AD472" s="13"/>
      <c r="AE472" s="13"/>
      <c r="AT472" s="241" t="s">
        <v>164</v>
      </c>
      <c r="AU472" s="241" t="s">
        <v>162</v>
      </c>
      <c r="AV472" s="13" t="s">
        <v>162</v>
      </c>
      <c r="AW472" s="13" t="s">
        <v>34</v>
      </c>
      <c r="AX472" s="13" t="s">
        <v>86</v>
      </c>
      <c r="AY472" s="241" t="s">
        <v>156</v>
      </c>
    </row>
    <row r="473" s="13" customFormat="1">
      <c r="A473" s="13"/>
      <c r="B473" s="230"/>
      <c r="C473" s="231"/>
      <c r="D473" s="232" t="s">
        <v>164</v>
      </c>
      <c r="E473" s="231"/>
      <c r="F473" s="234" t="s">
        <v>735</v>
      </c>
      <c r="G473" s="231"/>
      <c r="H473" s="235">
        <v>6.3799999999999999</v>
      </c>
      <c r="I473" s="236"/>
      <c r="J473" s="231"/>
      <c r="K473" s="231"/>
      <c r="L473" s="237"/>
      <c r="M473" s="238"/>
      <c r="N473" s="239"/>
      <c r="O473" s="239"/>
      <c r="P473" s="239"/>
      <c r="Q473" s="239"/>
      <c r="R473" s="239"/>
      <c r="S473" s="239"/>
      <c r="T473" s="240"/>
      <c r="U473" s="13"/>
      <c r="V473" s="13"/>
      <c r="W473" s="13"/>
      <c r="X473" s="13"/>
      <c r="Y473" s="13"/>
      <c r="Z473" s="13"/>
      <c r="AA473" s="13"/>
      <c r="AB473" s="13"/>
      <c r="AC473" s="13"/>
      <c r="AD473" s="13"/>
      <c r="AE473" s="13"/>
      <c r="AT473" s="241" t="s">
        <v>164</v>
      </c>
      <c r="AU473" s="241" t="s">
        <v>162</v>
      </c>
      <c r="AV473" s="13" t="s">
        <v>162</v>
      </c>
      <c r="AW473" s="13" t="s">
        <v>4</v>
      </c>
      <c r="AX473" s="13" t="s">
        <v>86</v>
      </c>
      <c r="AY473" s="241" t="s">
        <v>156</v>
      </c>
    </row>
    <row r="474" s="2" customFormat="1" ht="24.15" customHeight="1">
      <c r="A474" s="38"/>
      <c r="B474" s="39"/>
      <c r="C474" s="216" t="s">
        <v>736</v>
      </c>
      <c r="D474" s="216" t="s">
        <v>158</v>
      </c>
      <c r="E474" s="217" t="s">
        <v>737</v>
      </c>
      <c r="F474" s="218" t="s">
        <v>738</v>
      </c>
      <c r="G474" s="219" t="s">
        <v>280</v>
      </c>
      <c r="H474" s="220">
        <v>0.35999999999999999</v>
      </c>
      <c r="I474" s="221"/>
      <c r="J474" s="222">
        <f>ROUND(I474*H474,2)</f>
        <v>0</v>
      </c>
      <c r="K474" s="223"/>
      <c r="L474" s="44"/>
      <c r="M474" s="224" t="s">
        <v>1</v>
      </c>
      <c r="N474" s="225" t="s">
        <v>44</v>
      </c>
      <c r="O474" s="91"/>
      <c r="P474" s="226">
        <f>O474*H474</f>
        <v>0</v>
      </c>
      <c r="Q474" s="226">
        <v>0</v>
      </c>
      <c r="R474" s="226">
        <f>Q474*H474</f>
        <v>0</v>
      </c>
      <c r="S474" s="226">
        <v>0</v>
      </c>
      <c r="T474" s="227">
        <f>S474*H474</f>
        <v>0</v>
      </c>
      <c r="U474" s="38"/>
      <c r="V474" s="38"/>
      <c r="W474" s="38"/>
      <c r="X474" s="38"/>
      <c r="Y474" s="38"/>
      <c r="Z474" s="38"/>
      <c r="AA474" s="38"/>
      <c r="AB474" s="38"/>
      <c r="AC474" s="38"/>
      <c r="AD474" s="38"/>
      <c r="AE474" s="38"/>
      <c r="AR474" s="228" t="s">
        <v>246</v>
      </c>
      <c r="AT474" s="228" t="s">
        <v>158</v>
      </c>
      <c r="AU474" s="228" t="s">
        <v>162</v>
      </c>
      <c r="AY474" s="17" t="s">
        <v>156</v>
      </c>
      <c r="BE474" s="229">
        <f>IF(N474="základní",J474,0)</f>
        <v>0</v>
      </c>
      <c r="BF474" s="229">
        <f>IF(N474="snížená",J474,0)</f>
        <v>0</v>
      </c>
      <c r="BG474" s="229">
        <f>IF(N474="zákl. přenesená",J474,0)</f>
        <v>0</v>
      </c>
      <c r="BH474" s="229">
        <f>IF(N474="sníž. přenesená",J474,0)</f>
        <v>0</v>
      </c>
      <c r="BI474" s="229">
        <f>IF(N474="nulová",J474,0)</f>
        <v>0</v>
      </c>
      <c r="BJ474" s="17" t="s">
        <v>162</v>
      </c>
      <c r="BK474" s="229">
        <f>ROUND(I474*H474,2)</f>
        <v>0</v>
      </c>
      <c r="BL474" s="17" t="s">
        <v>246</v>
      </c>
      <c r="BM474" s="228" t="s">
        <v>739</v>
      </c>
    </row>
    <row r="475" s="12" customFormat="1" ht="22.8" customHeight="1">
      <c r="A475" s="12"/>
      <c r="B475" s="200"/>
      <c r="C475" s="201"/>
      <c r="D475" s="202" t="s">
        <v>77</v>
      </c>
      <c r="E475" s="214" t="s">
        <v>740</v>
      </c>
      <c r="F475" s="214" t="s">
        <v>741</v>
      </c>
      <c r="G475" s="201"/>
      <c r="H475" s="201"/>
      <c r="I475" s="204"/>
      <c r="J475" s="215">
        <f>BK475</f>
        <v>0</v>
      </c>
      <c r="K475" s="201"/>
      <c r="L475" s="206"/>
      <c r="M475" s="207"/>
      <c r="N475" s="208"/>
      <c r="O475" s="208"/>
      <c r="P475" s="209">
        <f>SUM(P476:P499)</f>
        <v>0</v>
      </c>
      <c r="Q475" s="208"/>
      <c r="R475" s="209">
        <f>SUM(R476:R499)</f>
        <v>0.34751268000000002</v>
      </c>
      <c r="S475" s="208"/>
      <c r="T475" s="210">
        <f>SUM(T476:T499)</f>
        <v>1.4914500000000002</v>
      </c>
      <c r="U475" s="12"/>
      <c r="V475" s="12"/>
      <c r="W475" s="12"/>
      <c r="X475" s="12"/>
      <c r="Y475" s="12"/>
      <c r="Z475" s="12"/>
      <c r="AA475" s="12"/>
      <c r="AB475" s="12"/>
      <c r="AC475" s="12"/>
      <c r="AD475" s="12"/>
      <c r="AE475" s="12"/>
      <c r="AR475" s="211" t="s">
        <v>162</v>
      </c>
      <c r="AT475" s="212" t="s">
        <v>77</v>
      </c>
      <c r="AU475" s="212" t="s">
        <v>86</v>
      </c>
      <c r="AY475" s="211" t="s">
        <v>156</v>
      </c>
      <c r="BK475" s="213">
        <f>SUM(BK476:BK499)</f>
        <v>0</v>
      </c>
    </row>
    <row r="476" s="2" customFormat="1" ht="16.5" customHeight="1">
      <c r="A476" s="38"/>
      <c r="B476" s="39"/>
      <c r="C476" s="216" t="s">
        <v>742</v>
      </c>
      <c r="D476" s="216" t="s">
        <v>158</v>
      </c>
      <c r="E476" s="217" t="s">
        <v>743</v>
      </c>
      <c r="F476" s="218" t="s">
        <v>744</v>
      </c>
      <c r="G476" s="219" t="s">
        <v>90</v>
      </c>
      <c r="H476" s="220">
        <v>17.34</v>
      </c>
      <c r="I476" s="221"/>
      <c r="J476" s="222">
        <f>ROUND(I476*H476,2)</f>
        <v>0</v>
      </c>
      <c r="K476" s="223"/>
      <c r="L476" s="44"/>
      <c r="M476" s="224" t="s">
        <v>1</v>
      </c>
      <c r="N476" s="225" t="s">
        <v>44</v>
      </c>
      <c r="O476" s="91"/>
      <c r="P476" s="226">
        <f>O476*H476</f>
        <v>0</v>
      </c>
      <c r="Q476" s="226">
        <v>0.00029999999999999997</v>
      </c>
      <c r="R476" s="226">
        <f>Q476*H476</f>
        <v>0.0052019999999999992</v>
      </c>
      <c r="S476" s="226">
        <v>0</v>
      </c>
      <c r="T476" s="227">
        <f>S476*H476</f>
        <v>0</v>
      </c>
      <c r="U476" s="38"/>
      <c r="V476" s="38"/>
      <c r="W476" s="38"/>
      <c r="X476" s="38"/>
      <c r="Y476" s="38"/>
      <c r="Z476" s="38"/>
      <c r="AA476" s="38"/>
      <c r="AB476" s="38"/>
      <c r="AC476" s="38"/>
      <c r="AD476" s="38"/>
      <c r="AE476" s="38"/>
      <c r="AR476" s="228" t="s">
        <v>246</v>
      </c>
      <c r="AT476" s="228" t="s">
        <v>158</v>
      </c>
      <c r="AU476" s="228" t="s">
        <v>162</v>
      </c>
      <c r="AY476" s="17" t="s">
        <v>156</v>
      </c>
      <c r="BE476" s="229">
        <f>IF(N476="základní",J476,0)</f>
        <v>0</v>
      </c>
      <c r="BF476" s="229">
        <f>IF(N476="snížená",J476,0)</f>
        <v>0</v>
      </c>
      <c r="BG476" s="229">
        <f>IF(N476="zákl. přenesená",J476,0)</f>
        <v>0</v>
      </c>
      <c r="BH476" s="229">
        <f>IF(N476="sníž. přenesená",J476,0)</f>
        <v>0</v>
      </c>
      <c r="BI476" s="229">
        <f>IF(N476="nulová",J476,0)</f>
        <v>0</v>
      </c>
      <c r="BJ476" s="17" t="s">
        <v>162</v>
      </c>
      <c r="BK476" s="229">
        <f>ROUND(I476*H476,2)</f>
        <v>0</v>
      </c>
      <c r="BL476" s="17" t="s">
        <v>246</v>
      </c>
      <c r="BM476" s="228" t="s">
        <v>745</v>
      </c>
    </row>
    <row r="477" s="13" customFormat="1">
      <c r="A477" s="13"/>
      <c r="B477" s="230"/>
      <c r="C477" s="231"/>
      <c r="D477" s="232" t="s">
        <v>164</v>
      </c>
      <c r="E477" s="233" t="s">
        <v>1</v>
      </c>
      <c r="F477" s="234" t="s">
        <v>93</v>
      </c>
      <c r="G477" s="231"/>
      <c r="H477" s="235">
        <v>17.34</v>
      </c>
      <c r="I477" s="236"/>
      <c r="J477" s="231"/>
      <c r="K477" s="231"/>
      <c r="L477" s="237"/>
      <c r="M477" s="238"/>
      <c r="N477" s="239"/>
      <c r="O477" s="239"/>
      <c r="P477" s="239"/>
      <c r="Q477" s="239"/>
      <c r="R477" s="239"/>
      <c r="S477" s="239"/>
      <c r="T477" s="240"/>
      <c r="U477" s="13"/>
      <c r="V477" s="13"/>
      <c r="W477" s="13"/>
      <c r="X477" s="13"/>
      <c r="Y477" s="13"/>
      <c r="Z477" s="13"/>
      <c r="AA477" s="13"/>
      <c r="AB477" s="13"/>
      <c r="AC477" s="13"/>
      <c r="AD477" s="13"/>
      <c r="AE477" s="13"/>
      <c r="AT477" s="241" t="s">
        <v>164</v>
      </c>
      <c r="AU477" s="241" t="s">
        <v>162</v>
      </c>
      <c r="AV477" s="13" t="s">
        <v>162</v>
      </c>
      <c r="AW477" s="13" t="s">
        <v>34</v>
      </c>
      <c r="AX477" s="13" t="s">
        <v>86</v>
      </c>
      <c r="AY477" s="241" t="s">
        <v>156</v>
      </c>
    </row>
    <row r="478" s="2" customFormat="1" ht="21.75" customHeight="1">
      <c r="A478" s="38"/>
      <c r="B478" s="39"/>
      <c r="C478" s="216" t="s">
        <v>746</v>
      </c>
      <c r="D478" s="216" t="s">
        <v>158</v>
      </c>
      <c r="E478" s="217" t="s">
        <v>747</v>
      </c>
      <c r="F478" s="218" t="s">
        <v>748</v>
      </c>
      <c r="G478" s="219" t="s">
        <v>224</v>
      </c>
      <c r="H478" s="220">
        <v>3.6000000000000001</v>
      </c>
      <c r="I478" s="221"/>
      <c r="J478" s="222">
        <f>ROUND(I478*H478,2)</f>
        <v>0</v>
      </c>
      <c r="K478" s="223"/>
      <c r="L478" s="44"/>
      <c r="M478" s="224" t="s">
        <v>1</v>
      </c>
      <c r="N478" s="225" t="s">
        <v>44</v>
      </c>
      <c r="O478" s="91"/>
      <c r="P478" s="226">
        <f>O478*H478</f>
        <v>0</v>
      </c>
      <c r="Q478" s="226">
        <v>0.00020000000000000001</v>
      </c>
      <c r="R478" s="226">
        <f>Q478*H478</f>
        <v>0.00072000000000000005</v>
      </c>
      <c r="S478" s="226">
        <v>0</v>
      </c>
      <c r="T478" s="227">
        <f>S478*H478</f>
        <v>0</v>
      </c>
      <c r="U478" s="38"/>
      <c r="V478" s="38"/>
      <c r="W478" s="38"/>
      <c r="X478" s="38"/>
      <c r="Y478" s="38"/>
      <c r="Z478" s="38"/>
      <c r="AA478" s="38"/>
      <c r="AB478" s="38"/>
      <c r="AC478" s="38"/>
      <c r="AD478" s="38"/>
      <c r="AE478" s="38"/>
      <c r="AR478" s="228" t="s">
        <v>246</v>
      </c>
      <c r="AT478" s="228" t="s">
        <v>158</v>
      </c>
      <c r="AU478" s="228" t="s">
        <v>162</v>
      </c>
      <c r="AY478" s="17" t="s">
        <v>156</v>
      </c>
      <c r="BE478" s="229">
        <f>IF(N478="základní",J478,0)</f>
        <v>0</v>
      </c>
      <c r="BF478" s="229">
        <f>IF(N478="snížená",J478,0)</f>
        <v>0</v>
      </c>
      <c r="BG478" s="229">
        <f>IF(N478="zákl. přenesená",J478,0)</f>
        <v>0</v>
      </c>
      <c r="BH478" s="229">
        <f>IF(N478="sníž. přenesená",J478,0)</f>
        <v>0</v>
      </c>
      <c r="BI478" s="229">
        <f>IF(N478="nulová",J478,0)</f>
        <v>0</v>
      </c>
      <c r="BJ478" s="17" t="s">
        <v>162</v>
      </c>
      <c r="BK478" s="229">
        <f>ROUND(I478*H478,2)</f>
        <v>0</v>
      </c>
      <c r="BL478" s="17" t="s">
        <v>246</v>
      </c>
      <c r="BM478" s="228" t="s">
        <v>749</v>
      </c>
    </row>
    <row r="479" s="13" customFormat="1">
      <c r="A479" s="13"/>
      <c r="B479" s="230"/>
      <c r="C479" s="231"/>
      <c r="D479" s="232" t="s">
        <v>164</v>
      </c>
      <c r="E479" s="233" t="s">
        <v>1</v>
      </c>
      <c r="F479" s="234" t="s">
        <v>750</v>
      </c>
      <c r="G479" s="231"/>
      <c r="H479" s="235">
        <v>3.6000000000000001</v>
      </c>
      <c r="I479" s="236"/>
      <c r="J479" s="231"/>
      <c r="K479" s="231"/>
      <c r="L479" s="237"/>
      <c r="M479" s="238"/>
      <c r="N479" s="239"/>
      <c r="O479" s="239"/>
      <c r="P479" s="239"/>
      <c r="Q479" s="239"/>
      <c r="R479" s="239"/>
      <c r="S479" s="239"/>
      <c r="T479" s="240"/>
      <c r="U479" s="13"/>
      <c r="V479" s="13"/>
      <c r="W479" s="13"/>
      <c r="X479" s="13"/>
      <c r="Y479" s="13"/>
      <c r="Z479" s="13"/>
      <c r="AA479" s="13"/>
      <c r="AB479" s="13"/>
      <c r="AC479" s="13"/>
      <c r="AD479" s="13"/>
      <c r="AE479" s="13"/>
      <c r="AT479" s="241" t="s">
        <v>164</v>
      </c>
      <c r="AU479" s="241" t="s">
        <v>162</v>
      </c>
      <c r="AV479" s="13" t="s">
        <v>162</v>
      </c>
      <c r="AW479" s="13" t="s">
        <v>34</v>
      </c>
      <c r="AX479" s="13" t="s">
        <v>86</v>
      </c>
      <c r="AY479" s="241" t="s">
        <v>156</v>
      </c>
    </row>
    <row r="480" s="2" customFormat="1" ht="16.5" customHeight="1">
      <c r="A480" s="38"/>
      <c r="B480" s="39"/>
      <c r="C480" s="263" t="s">
        <v>751</v>
      </c>
      <c r="D480" s="263" t="s">
        <v>324</v>
      </c>
      <c r="E480" s="264" t="s">
        <v>752</v>
      </c>
      <c r="F480" s="265" t="s">
        <v>753</v>
      </c>
      <c r="G480" s="266" t="s">
        <v>224</v>
      </c>
      <c r="H480" s="267">
        <v>3.96</v>
      </c>
      <c r="I480" s="268"/>
      <c r="J480" s="269">
        <f>ROUND(I480*H480,2)</f>
        <v>0</v>
      </c>
      <c r="K480" s="270"/>
      <c r="L480" s="271"/>
      <c r="M480" s="272" t="s">
        <v>1</v>
      </c>
      <c r="N480" s="273" t="s">
        <v>44</v>
      </c>
      <c r="O480" s="91"/>
      <c r="P480" s="226">
        <f>O480*H480</f>
        <v>0</v>
      </c>
      <c r="Q480" s="226">
        <v>0.00029999999999999997</v>
      </c>
      <c r="R480" s="226">
        <f>Q480*H480</f>
        <v>0.0011879999999999998</v>
      </c>
      <c r="S480" s="226">
        <v>0</v>
      </c>
      <c r="T480" s="227">
        <f>S480*H480</f>
        <v>0</v>
      </c>
      <c r="U480" s="38"/>
      <c r="V480" s="38"/>
      <c r="W480" s="38"/>
      <c r="X480" s="38"/>
      <c r="Y480" s="38"/>
      <c r="Z480" s="38"/>
      <c r="AA480" s="38"/>
      <c r="AB480" s="38"/>
      <c r="AC480" s="38"/>
      <c r="AD480" s="38"/>
      <c r="AE480" s="38"/>
      <c r="AR480" s="228" t="s">
        <v>327</v>
      </c>
      <c r="AT480" s="228" t="s">
        <v>324</v>
      </c>
      <c r="AU480" s="228" t="s">
        <v>162</v>
      </c>
      <c r="AY480" s="17" t="s">
        <v>156</v>
      </c>
      <c r="BE480" s="229">
        <f>IF(N480="základní",J480,0)</f>
        <v>0</v>
      </c>
      <c r="BF480" s="229">
        <f>IF(N480="snížená",J480,0)</f>
        <v>0</v>
      </c>
      <c r="BG480" s="229">
        <f>IF(N480="zákl. přenesená",J480,0)</f>
        <v>0</v>
      </c>
      <c r="BH480" s="229">
        <f>IF(N480="sníž. přenesená",J480,0)</f>
        <v>0</v>
      </c>
      <c r="BI480" s="229">
        <f>IF(N480="nulová",J480,0)</f>
        <v>0</v>
      </c>
      <c r="BJ480" s="17" t="s">
        <v>162</v>
      </c>
      <c r="BK480" s="229">
        <f>ROUND(I480*H480,2)</f>
        <v>0</v>
      </c>
      <c r="BL480" s="17" t="s">
        <v>246</v>
      </c>
      <c r="BM480" s="228" t="s">
        <v>754</v>
      </c>
    </row>
    <row r="481" s="13" customFormat="1">
      <c r="A481" s="13"/>
      <c r="B481" s="230"/>
      <c r="C481" s="231"/>
      <c r="D481" s="232" t="s">
        <v>164</v>
      </c>
      <c r="E481" s="233" t="s">
        <v>1</v>
      </c>
      <c r="F481" s="234" t="s">
        <v>755</v>
      </c>
      <c r="G481" s="231"/>
      <c r="H481" s="235">
        <v>3.6000000000000001</v>
      </c>
      <c r="I481" s="236"/>
      <c r="J481" s="231"/>
      <c r="K481" s="231"/>
      <c r="L481" s="237"/>
      <c r="M481" s="238"/>
      <c r="N481" s="239"/>
      <c r="O481" s="239"/>
      <c r="P481" s="239"/>
      <c r="Q481" s="239"/>
      <c r="R481" s="239"/>
      <c r="S481" s="239"/>
      <c r="T481" s="240"/>
      <c r="U481" s="13"/>
      <c r="V481" s="13"/>
      <c r="W481" s="13"/>
      <c r="X481" s="13"/>
      <c r="Y481" s="13"/>
      <c r="Z481" s="13"/>
      <c r="AA481" s="13"/>
      <c r="AB481" s="13"/>
      <c r="AC481" s="13"/>
      <c r="AD481" s="13"/>
      <c r="AE481" s="13"/>
      <c r="AT481" s="241" t="s">
        <v>164</v>
      </c>
      <c r="AU481" s="241" t="s">
        <v>162</v>
      </c>
      <c r="AV481" s="13" t="s">
        <v>162</v>
      </c>
      <c r="AW481" s="13" t="s">
        <v>34</v>
      </c>
      <c r="AX481" s="13" t="s">
        <v>86</v>
      </c>
      <c r="AY481" s="241" t="s">
        <v>156</v>
      </c>
    </row>
    <row r="482" s="13" customFormat="1">
      <c r="A482" s="13"/>
      <c r="B482" s="230"/>
      <c r="C482" s="231"/>
      <c r="D482" s="232" t="s">
        <v>164</v>
      </c>
      <c r="E482" s="231"/>
      <c r="F482" s="234" t="s">
        <v>756</v>
      </c>
      <c r="G482" s="231"/>
      <c r="H482" s="235">
        <v>3.96</v>
      </c>
      <c r="I482" s="236"/>
      <c r="J482" s="231"/>
      <c r="K482" s="231"/>
      <c r="L482" s="237"/>
      <c r="M482" s="238"/>
      <c r="N482" s="239"/>
      <c r="O482" s="239"/>
      <c r="P482" s="239"/>
      <c r="Q482" s="239"/>
      <c r="R482" s="239"/>
      <c r="S482" s="239"/>
      <c r="T482" s="240"/>
      <c r="U482" s="13"/>
      <c r="V482" s="13"/>
      <c r="W482" s="13"/>
      <c r="X482" s="13"/>
      <c r="Y482" s="13"/>
      <c r="Z482" s="13"/>
      <c r="AA482" s="13"/>
      <c r="AB482" s="13"/>
      <c r="AC482" s="13"/>
      <c r="AD482" s="13"/>
      <c r="AE482" s="13"/>
      <c r="AT482" s="241" t="s">
        <v>164</v>
      </c>
      <c r="AU482" s="241" t="s">
        <v>162</v>
      </c>
      <c r="AV482" s="13" t="s">
        <v>162</v>
      </c>
      <c r="AW482" s="13" t="s">
        <v>4</v>
      </c>
      <c r="AX482" s="13" t="s">
        <v>86</v>
      </c>
      <c r="AY482" s="241" t="s">
        <v>156</v>
      </c>
    </row>
    <row r="483" s="2" customFormat="1" ht="24.15" customHeight="1">
      <c r="A483" s="38"/>
      <c r="B483" s="39"/>
      <c r="C483" s="216" t="s">
        <v>757</v>
      </c>
      <c r="D483" s="216" t="s">
        <v>158</v>
      </c>
      <c r="E483" s="217" t="s">
        <v>758</v>
      </c>
      <c r="F483" s="218" t="s">
        <v>759</v>
      </c>
      <c r="G483" s="219" t="s">
        <v>90</v>
      </c>
      <c r="H483" s="220">
        <v>18.300000000000001</v>
      </c>
      <c r="I483" s="221"/>
      <c r="J483" s="222">
        <f>ROUND(I483*H483,2)</f>
        <v>0</v>
      </c>
      <c r="K483" s="223"/>
      <c r="L483" s="44"/>
      <c r="M483" s="224" t="s">
        <v>1</v>
      </c>
      <c r="N483" s="225" t="s">
        <v>44</v>
      </c>
      <c r="O483" s="91"/>
      <c r="P483" s="226">
        <f>O483*H483</f>
        <v>0</v>
      </c>
      <c r="Q483" s="226">
        <v>0</v>
      </c>
      <c r="R483" s="226">
        <f>Q483*H483</f>
        <v>0</v>
      </c>
      <c r="S483" s="226">
        <v>0.081500000000000003</v>
      </c>
      <c r="T483" s="227">
        <f>S483*H483</f>
        <v>1.4914500000000002</v>
      </c>
      <c r="U483" s="38"/>
      <c r="V483" s="38"/>
      <c r="W483" s="38"/>
      <c r="X483" s="38"/>
      <c r="Y483" s="38"/>
      <c r="Z483" s="38"/>
      <c r="AA483" s="38"/>
      <c r="AB483" s="38"/>
      <c r="AC483" s="38"/>
      <c r="AD483" s="38"/>
      <c r="AE483" s="38"/>
      <c r="AR483" s="228" t="s">
        <v>246</v>
      </c>
      <c r="AT483" s="228" t="s">
        <v>158</v>
      </c>
      <c r="AU483" s="228" t="s">
        <v>162</v>
      </c>
      <c r="AY483" s="17" t="s">
        <v>156</v>
      </c>
      <c r="BE483" s="229">
        <f>IF(N483="základní",J483,0)</f>
        <v>0</v>
      </c>
      <c r="BF483" s="229">
        <f>IF(N483="snížená",J483,0)</f>
        <v>0</v>
      </c>
      <c r="BG483" s="229">
        <f>IF(N483="zákl. přenesená",J483,0)</f>
        <v>0</v>
      </c>
      <c r="BH483" s="229">
        <f>IF(N483="sníž. přenesená",J483,0)</f>
        <v>0</v>
      </c>
      <c r="BI483" s="229">
        <f>IF(N483="nulová",J483,0)</f>
        <v>0</v>
      </c>
      <c r="BJ483" s="17" t="s">
        <v>162</v>
      </c>
      <c r="BK483" s="229">
        <f>ROUND(I483*H483,2)</f>
        <v>0</v>
      </c>
      <c r="BL483" s="17" t="s">
        <v>246</v>
      </c>
      <c r="BM483" s="228" t="s">
        <v>760</v>
      </c>
    </row>
    <row r="484" s="13" customFormat="1">
      <c r="A484" s="13"/>
      <c r="B484" s="230"/>
      <c r="C484" s="231"/>
      <c r="D484" s="232" t="s">
        <v>164</v>
      </c>
      <c r="E484" s="233" t="s">
        <v>1</v>
      </c>
      <c r="F484" s="234" t="s">
        <v>761</v>
      </c>
      <c r="G484" s="231"/>
      <c r="H484" s="235">
        <v>13.880000000000001</v>
      </c>
      <c r="I484" s="236"/>
      <c r="J484" s="231"/>
      <c r="K484" s="231"/>
      <c r="L484" s="237"/>
      <c r="M484" s="238"/>
      <c r="N484" s="239"/>
      <c r="O484" s="239"/>
      <c r="P484" s="239"/>
      <c r="Q484" s="239"/>
      <c r="R484" s="239"/>
      <c r="S484" s="239"/>
      <c r="T484" s="240"/>
      <c r="U484" s="13"/>
      <c r="V484" s="13"/>
      <c r="W484" s="13"/>
      <c r="X484" s="13"/>
      <c r="Y484" s="13"/>
      <c r="Z484" s="13"/>
      <c r="AA484" s="13"/>
      <c r="AB484" s="13"/>
      <c r="AC484" s="13"/>
      <c r="AD484" s="13"/>
      <c r="AE484" s="13"/>
      <c r="AT484" s="241" t="s">
        <v>164</v>
      </c>
      <c r="AU484" s="241" t="s">
        <v>162</v>
      </c>
      <c r="AV484" s="13" t="s">
        <v>162</v>
      </c>
      <c r="AW484" s="13" t="s">
        <v>34</v>
      </c>
      <c r="AX484" s="13" t="s">
        <v>78</v>
      </c>
      <c r="AY484" s="241" t="s">
        <v>156</v>
      </c>
    </row>
    <row r="485" s="13" customFormat="1">
      <c r="A485" s="13"/>
      <c r="B485" s="230"/>
      <c r="C485" s="231"/>
      <c r="D485" s="232" t="s">
        <v>164</v>
      </c>
      <c r="E485" s="233" t="s">
        <v>1</v>
      </c>
      <c r="F485" s="234" t="s">
        <v>762</v>
      </c>
      <c r="G485" s="231"/>
      <c r="H485" s="235">
        <v>4.4199999999999999</v>
      </c>
      <c r="I485" s="236"/>
      <c r="J485" s="231"/>
      <c r="K485" s="231"/>
      <c r="L485" s="237"/>
      <c r="M485" s="238"/>
      <c r="N485" s="239"/>
      <c r="O485" s="239"/>
      <c r="P485" s="239"/>
      <c r="Q485" s="239"/>
      <c r="R485" s="239"/>
      <c r="S485" s="239"/>
      <c r="T485" s="240"/>
      <c r="U485" s="13"/>
      <c r="V485" s="13"/>
      <c r="W485" s="13"/>
      <c r="X485" s="13"/>
      <c r="Y485" s="13"/>
      <c r="Z485" s="13"/>
      <c r="AA485" s="13"/>
      <c r="AB485" s="13"/>
      <c r="AC485" s="13"/>
      <c r="AD485" s="13"/>
      <c r="AE485" s="13"/>
      <c r="AT485" s="241" t="s">
        <v>164</v>
      </c>
      <c r="AU485" s="241" t="s">
        <v>162</v>
      </c>
      <c r="AV485" s="13" t="s">
        <v>162</v>
      </c>
      <c r="AW485" s="13" t="s">
        <v>34</v>
      </c>
      <c r="AX485" s="13" t="s">
        <v>78</v>
      </c>
      <c r="AY485" s="241" t="s">
        <v>156</v>
      </c>
    </row>
    <row r="486" s="14" customFormat="1">
      <c r="A486" s="14"/>
      <c r="B486" s="242"/>
      <c r="C486" s="243"/>
      <c r="D486" s="232" t="s">
        <v>164</v>
      </c>
      <c r="E486" s="244" t="s">
        <v>1</v>
      </c>
      <c r="F486" s="245" t="s">
        <v>167</v>
      </c>
      <c r="G486" s="243"/>
      <c r="H486" s="246">
        <v>18.300000000000001</v>
      </c>
      <c r="I486" s="247"/>
      <c r="J486" s="243"/>
      <c r="K486" s="243"/>
      <c r="L486" s="248"/>
      <c r="M486" s="249"/>
      <c r="N486" s="250"/>
      <c r="O486" s="250"/>
      <c r="P486" s="250"/>
      <c r="Q486" s="250"/>
      <c r="R486" s="250"/>
      <c r="S486" s="250"/>
      <c r="T486" s="251"/>
      <c r="U486" s="14"/>
      <c r="V486" s="14"/>
      <c r="W486" s="14"/>
      <c r="X486" s="14"/>
      <c r="Y486" s="14"/>
      <c r="Z486" s="14"/>
      <c r="AA486" s="14"/>
      <c r="AB486" s="14"/>
      <c r="AC486" s="14"/>
      <c r="AD486" s="14"/>
      <c r="AE486" s="14"/>
      <c r="AT486" s="252" t="s">
        <v>164</v>
      </c>
      <c r="AU486" s="252" t="s">
        <v>162</v>
      </c>
      <c r="AV486" s="14" t="s">
        <v>161</v>
      </c>
      <c r="AW486" s="14" t="s">
        <v>34</v>
      </c>
      <c r="AX486" s="14" t="s">
        <v>86</v>
      </c>
      <c r="AY486" s="252" t="s">
        <v>156</v>
      </c>
    </row>
    <row r="487" s="2" customFormat="1" ht="24.15" customHeight="1">
      <c r="A487" s="38"/>
      <c r="B487" s="39"/>
      <c r="C487" s="216" t="s">
        <v>763</v>
      </c>
      <c r="D487" s="216" t="s">
        <v>158</v>
      </c>
      <c r="E487" s="217" t="s">
        <v>764</v>
      </c>
      <c r="F487" s="218" t="s">
        <v>765</v>
      </c>
      <c r="G487" s="219" t="s">
        <v>90</v>
      </c>
      <c r="H487" s="220">
        <v>17.34</v>
      </c>
      <c r="I487" s="221"/>
      <c r="J487" s="222">
        <f>ROUND(I487*H487,2)</f>
        <v>0</v>
      </c>
      <c r="K487" s="223"/>
      <c r="L487" s="44"/>
      <c r="M487" s="224" t="s">
        <v>1</v>
      </c>
      <c r="N487" s="225" t="s">
        <v>44</v>
      </c>
      <c r="O487" s="91"/>
      <c r="P487" s="226">
        <f>O487*H487</f>
        <v>0</v>
      </c>
      <c r="Q487" s="226">
        <v>0.0060499999999999998</v>
      </c>
      <c r="R487" s="226">
        <f>Q487*H487</f>
        <v>0.104907</v>
      </c>
      <c r="S487" s="226">
        <v>0</v>
      </c>
      <c r="T487" s="227">
        <f>S487*H487</f>
        <v>0</v>
      </c>
      <c r="U487" s="38"/>
      <c r="V487" s="38"/>
      <c r="W487" s="38"/>
      <c r="X487" s="38"/>
      <c r="Y487" s="38"/>
      <c r="Z487" s="38"/>
      <c r="AA487" s="38"/>
      <c r="AB487" s="38"/>
      <c r="AC487" s="38"/>
      <c r="AD487" s="38"/>
      <c r="AE487" s="38"/>
      <c r="AR487" s="228" t="s">
        <v>246</v>
      </c>
      <c r="AT487" s="228" t="s">
        <v>158</v>
      </c>
      <c r="AU487" s="228" t="s">
        <v>162</v>
      </c>
      <c r="AY487" s="17" t="s">
        <v>156</v>
      </c>
      <c r="BE487" s="229">
        <f>IF(N487="základní",J487,0)</f>
        <v>0</v>
      </c>
      <c r="BF487" s="229">
        <f>IF(N487="snížená",J487,0)</f>
        <v>0</v>
      </c>
      <c r="BG487" s="229">
        <f>IF(N487="zákl. přenesená",J487,0)</f>
        <v>0</v>
      </c>
      <c r="BH487" s="229">
        <f>IF(N487="sníž. přenesená",J487,0)</f>
        <v>0</v>
      </c>
      <c r="BI487" s="229">
        <f>IF(N487="nulová",J487,0)</f>
        <v>0</v>
      </c>
      <c r="BJ487" s="17" t="s">
        <v>162</v>
      </c>
      <c r="BK487" s="229">
        <f>ROUND(I487*H487,2)</f>
        <v>0</v>
      </c>
      <c r="BL487" s="17" t="s">
        <v>246</v>
      </c>
      <c r="BM487" s="228" t="s">
        <v>766</v>
      </c>
    </row>
    <row r="488" s="13" customFormat="1">
      <c r="A488" s="13"/>
      <c r="B488" s="230"/>
      <c r="C488" s="231"/>
      <c r="D488" s="232" t="s">
        <v>164</v>
      </c>
      <c r="E488" s="233" t="s">
        <v>1</v>
      </c>
      <c r="F488" s="234" t="s">
        <v>93</v>
      </c>
      <c r="G488" s="231"/>
      <c r="H488" s="235">
        <v>17.34</v>
      </c>
      <c r="I488" s="236"/>
      <c r="J488" s="231"/>
      <c r="K488" s="231"/>
      <c r="L488" s="237"/>
      <c r="M488" s="238"/>
      <c r="N488" s="239"/>
      <c r="O488" s="239"/>
      <c r="P488" s="239"/>
      <c r="Q488" s="239"/>
      <c r="R488" s="239"/>
      <c r="S488" s="239"/>
      <c r="T488" s="240"/>
      <c r="U488" s="13"/>
      <c r="V488" s="13"/>
      <c r="W488" s="13"/>
      <c r="X488" s="13"/>
      <c r="Y488" s="13"/>
      <c r="Z488" s="13"/>
      <c r="AA488" s="13"/>
      <c r="AB488" s="13"/>
      <c r="AC488" s="13"/>
      <c r="AD488" s="13"/>
      <c r="AE488" s="13"/>
      <c r="AT488" s="241" t="s">
        <v>164</v>
      </c>
      <c r="AU488" s="241" t="s">
        <v>162</v>
      </c>
      <c r="AV488" s="13" t="s">
        <v>162</v>
      </c>
      <c r="AW488" s="13" t="s">
        <v>34</v>
      </c>
      <c r="AX488" s="13" t="s">
        <v>86</v>
      </c>
      <c r="AY488" s="241" t="s">
        <v>156</v>
      </c>
    </row>
    <row r="489" s="2" customFormat="1" ht="24.15" customHeight="1">
      <c r="A489" s="38"/>
      <c r="B489" s="39"/>
      <c r="C489" s="263" t="s">
        <v>767</v>
      </c>
      <c r="D489" s="263" t="s">
        <v>324</v>
      </c>
      <c r="E489" s="264" t="s">
        <v>768</v>
      </c>
      <c r="F489" s="265" t="s">
        <v>769</v>
      </c>
      <c r="G489" s="266" t="s">
        <v>90</v>
      </c>
      <c r="H489" s="267">
        <v>19.074000000000002</v>
      </c>
      <c r="I489" s="268"/>
      <c r="J489" s="269">
        <f>ROUND(I489*H489,2)</f>
        <v>0</v>
      </c>
      <c r="K489" s="270"/>
      <c r="L489" s="271"/>
      <c r="M489" s="272" t="s">
        <v>1</v>
      </c>
      <c r="N489" s="273" t="s">
        <v>44</v>
      </c>
      <c r="O489" s="91"/>
      <c r="P489" s="226">
        <f>O489*H489</f>
        <v>0</v>
      </c>
      <c r="Q489" s="226">
        <v>0.012319999999999999</v>
      </c>
      <c r="R489" s="226">
        <f>Q489*H489</f>
        <v>0.23499168000000001</v>
      </c>
      <c r="S489" s="226">
        <v>0</v>
      </c>
      <c r="T489" s="227">
        <f>S489*H489</f>
        <v>0</v>
      </c>
      <c r="U489" s="38"/>
      <c r="V489" s="38"/>
      <c r="W489" s="38"/>
      <c r="X489" s="38"/>
      <c r="Y489" s="38"/>
      <c r="Z489" s="38"/>
      <c r="AA489" s="38"/>
      <c r="AB489" s="38"/>
      <c r="AC489" s="38"/>
      <c r="AD489" s="38"/>
      <c r="AE489" s="38"/>
      <c r="AR489" s="228" t="s">
        <v>327</v>
      </c>
      <c r="AT489" s="228" t="s">
        <v>324</v>
      </c>
      <c r="AU489" s="228" t="s">
        <v>162</v>
      </c>
      <c r="AY489" s="17" t="s">
        <v>156</v>
      </c>
      <c r="BE489" s="229">
        <f>IF(N489="základní",J489,0)</f>
        <v>0</v>
      </c>
      <c r="BF489" s="229">
        <f>IF(N489="snížená",J489,0)</f>
        <v>0</v>
      </c>
      <c r="BG489" s="229">
        <f>IF(N489="zákl. přenesená",J489,0)</f>
        <v>0</v>
      </c>
      <c r="BH489" s="229">
        <f>IF(N489="sníž. přenesená",J489,0)</f>
        <v>0</v>
      </c>
      <c r="BI489" s="229">
        <f>IF(N489="nulová",J489,0)</f>
        <v>0</v>
      </c>
      <c r="BJ489" s="17" t="s">
        <v>162</v>
      </c>
      <c r="BK489" s="229">
        <f>ROUND(I489*H489,2)</f>
        <v>0</v>
      </c>
      <c r="BL489" s="17" t="s">
        <v>246</v>
      </c>
      <c r="BM489" s="228" t="s">
        <v>770</v>
      </c>
    </row>
    <row r="490" s="13" customFormat="1">
      <c r="A490" s="13"/>
      <c r="B490" s="230"/>
      <c r="C490" s="231"/>
      <c r="D490" s="232" t="s">
        <v>164</v>
      </c>
      <c r="E490" s="231"/>
      <c r="F490" s="234" t="s">
        <v>771</v>
      </c>
      <c r="G490" s="231"/>
      <c r="H490" s="235">
        <v>19.074000000000002</v>
      </c>
      <c r="I490" s="236"/>
      <c r="J490" s="231"/>
      <c r="K490" s="231"/>
      <c r="L490" s="237"/>
      <c r="M490" s="238"/>
      <c r="N490" s="239"/>
      <c r="O490" s="239"/>
      <c r="P490" s="239"/>
      <c r="Q490" s="239"/>
      <c r="R490" s="239"/>
      <c r="S490" s="239"/>
      <c r="T490" s="240"/>
      <c r="U490" s="13"/>
      <c r="V490" s="13"/>
      <c r="W490" s="13"/>
      <c r="X490" s="13"/>
      <c r="Y490" s="13"/>
      <c r="Z490" s="13"/>
      <c r="AA490" s="13"/>
      <c r="AB490" s="13"/>
      <c r="AC490" s="13"/>
      <c r="AD490" s="13"/>
      <c r="AE490" s="13"/>
      <c r="AT490" s="241" t="s">
        <v>164</v>
      </c>
      <c r="AU490" s="241" t="s">
        <v>162</v>
      </c>
      <c r="AV490" s="13" t="s">
        <v>162</v>
      </c>
      <c r="AW490" s="13" t="s">
        <v>4</v>
      </c>
      <c r="AX490" s="13" t="s">
        <v>86</v>
      </c>
      <c r="AY490" s="241" t="s">
        <v>156</v>
      </c>
    </row>
    <row r="491" s="2" customFormat="1" ht="16.5" customHeight="1">
      <c r="A491" s="38"/>
      <c r="B491" s="39"/>
      <c r="C491" s="216" t="s">
        <v>772</v>
      </c>
      <c r="D491" s="216" t="s">
        <v>158</v>
      </c>
      <c r="E491" s="217" t="s">
        <v>773</v>
      </c>
      <c r="F491" s="218" t="s">
        <v>774</v>
      </c>
      <c r="G491" s="219" t="s">
        <v>224</v>
      </c>
      <c r="H491" s="220">
        <v>16.800000000000001</v>
      </c>
      <c r="I491" s="221"/>
      <c r="J491" s="222">
        <f>ROUND(I491*H491,2)</f>
        <v>0</v>
      </c>
      <c r="K491" s="223"/>
      <c r="L491" s="44"/>
      <c r="M491" s="224" t="s">
        <v>1</v>
      </c>
      <c r="N491" s="225" t="s">
        <v>44</v>
      </c>
      <c r="O491" s="91"/>
      <c r="P491" s="226">
        <f>O491*H491</f>
        <v>0</v>
      </c>
      <c r="Q491" s="226">
        <v>3.0000000000000001E-05</v>
      </c>
      <c r="R491" s="226">
        <f>Q491*H491</f>
        <v>0.000504</v>
      </c>
      <c r="S491" s="226">
        <v>0</v>
      </c>
      <c r="T491" s="227">
        <f>S491*H491</f>
        <v>0</v>
      </c>
      <c r="U491" s="38"/>
      <c r="V491" s="38"/>
      <c r="W491" s="38"/>
      <c r="X491" s="38"/>
      <c r="Y491" s="38"/>
      <c r="Z491" s="38"/>
      <c r="AA491" s="38"/>
      <c r="AB491" s="38"/>
      <c r="AC491" s="38"/>
      <c r="AD491" s="38"/>
      <c r="AE491" s="38"/>
      <c r="AR491" s="228" t="s">
        <v>246</v>
      </c>
      <c r="AT491" s="228" t="s">
        <v>158</v>
      </c>
      <c r="AU491" s="228" t="s">
        <v>162</v>
      </c>
      <c r="AY491" s="17" t="s">
        <v>156</v>
      </c>
      <c r="BE491" s="229">
        <f>IF(N491="základní",J491,0)</f>
        <v>0</v>
      </c>
      <c r="BF491" s="229">
        <f>IF(N491="snížená",J491,0)</f>
        <v>0</v>
      </c>
      <c r="BG491" s="229">
        <f>IF(N491="zákl. přenesená",J491,0)</f>
        <v>0</v>
      </c>
      <c r="BH491" s="229">
        <f>IF(N491="sníž. přenesená",J491,0)</f>
        <v>0</v>
      </c>
      <c r="BI491" s="229">
        <f>IF(N491="nulová",J491,0)</f>
        <v>0</v>
      </c>
      <c r="BJ491" s="17" t="s">
        <v>162</v>
      </c>
      <c r="BK491" s="229">
        <f>ROUND(I491*H491,2)</f>
        <v>0</v>
      </c>
      <c r="BL491" s="17" t="s">
        <v>246</v>
      </c>
      <c r="BM491" s="228" t="s">
        <v>775</v>
      </c>
    </row>
    <row r="492" s="13" customFormat="1">
      <c r="A492" s="13"/>
      <c r="B492" s="230"/>
      <c r="C492" s="231"/>
      <c r="D492" s="232" t="s">
        <v>164</v>
      </c>
      <c r="E492" s="233" t="s">
        <v>1</v>
      </c>
      <c r="F492" s="234" t="s">
        <v>776</v>
      </c>
      <c r="G492" s="231"/>
      <c r="H492" s="235">
        <v>8.4000000000000004</v>
      </c>
      <c r="I492" s="236"/>
      <c r="J492" s="231"/>
      <c r="K492" s="231"/>
      <c r="L492" s="237"/>
      <c r="M492" s="238"/>
      <c r="N492" s="239"/>
      <c r="O492" s="239"/>
      <c r="P492" s="239"/>
      <c r="Q492" s="239"/>
      <c r="R492" s="239"/>
      <c r="S492" s="239"/>
      <c r="T492" s="240"/>
      <c r="U492" s="13"/>
      <c r="V492" s="13"/>
      <c r="W492" s="13"/>
      <c r="X492" s="13"/>
      <c r="Y492" s="13"/>
      <c r="Z492" s="13"/>
      <c r="AA492" s="13"/>
      <c r="AB492" s="13"/>
      <c r="AC492" s="13"/>
      <c r="AD492" s="13"/>
      <c r="AE492" s="13"/>
      <c r="AT492" s="241" t="s">
        <v>164</v>
      </c>
      <c r="AU492" s="241" t="s">
        <v>162</v>
      </c>
      <c r="AV492" s="13" t="s">
        <v>162</v>
      </c>
      <c r="AW492" s="13" t="s">
        <v>34</v>
      </c>
      <c r="AX492" s="13" t="s">
        <v>78</v>
      </c>
      <c r="AY492" s="241" t="s">
        <v>156</v>
      </c>
    </row>
    <row r="493" s="13" customFormat="1">
      <c r="A493" s="13"/>
      <c r="B493" s="230"/>
      <c r="C493" s="231"/>
      <c r="D493" s="232" t="s">
        <v>164</v>
      </c>
      <c r="E493" s="233" t="s">
        <v>1</v>
      </c>
      <c r="F493" s="234" t="s">
        <v>777</v>
      </c>
      <c r="G493" s="231"/>
      <c r="H493" s="235">
        <v>8.4000000000000004</v>
      </c>
      <c r="I493" s="236"/>
      <c r="J493" s="231"/>
      <c r="K493" s="231"/>
      <c r="L493" s="237"/>
      <c r="M493" s="238"/>
      <c r="N493" s="239"/>
      <c r="O493" s="239"/>
      <c r="P493" s="239"/>
      <c r="Q493" s="239"/>
      <c r="R493" s="239"/>
      <c r="S493" s="239"/>
      <c r="T493" s="240"/>
      <c r="U493" s="13"/>
      <c r="V493" s="13"/>
      <c r="W493" s="13"/>
      <c r="X493" s="13"/>
      <c r="Y493" s="13"/>
      <c r="Z493" s="13"/>
      <c r="AA493" s="13"/>
      <c r="AB493" s="13"/>
      <c r="AC493" s="13"/>
      <c r="AD493" s="13"/>
      <c r="AE493" s="13"/>
      <c r="AT493" s="241" t="s">
        <v>164</v>
      </c>
      <c r="AU493" s="241" t="s">
        <v>162</v>
      </c>
      <c r="AV493" s="13" t="s">
        <v>162</v>
      </c>
      <c r="AW493" s="13" t="s">
        <v>34</v>
      </c>
      <c r="AX493" s="13" t="s">
        <v>78</v>
      </c>
      <c r="AY493" s="241" t="s">
        <v>156</v>
      </c>
    </row>
    <row r="494" s="14" customFormat="1">
      <c r="A494" s="14"/>
      <c r="B494" s="242"/>
      <c r="C494" s="243"/>
      <c r="D494" s="232" t="s">
        <v>164</v>
      </c>
      <c r="E494" s="244" t="s">
        <v>1</v>
      </c>
      <c r="F494" s="245" t="s">
        <v>167</v>
      </c>
      <c r="G494" s="243"/>
      <c r="H494" s="246">
        <v>16.800000000000001</v>
      </c>
      <c r="I494" s="247"/>
      <c r="J494" s="243"/>
      <c r="K494" s="243"/>
      <c r="L494" s="248"/>
      <c r="M494" s="249"/>
      <c r="N494" s="250"/>
      <c r="O494" s="250"/>
      <c r="P494" s="250"/>
      <c r="Q494" s="250"/>
      <c r="R494" s="250"/>
      <c r="S494" s="250"/>
      <c r="T494" s="251"/>
      <c r="U494" s="14"/>
      <c r="V494" s="14"/>
      <c r="W494" s="14"/>
      <c r="X494" s="14"/>
      <c r="Y494" s="14"/>
      <c r="Z494" s="14"/>
      <c r="AA494" s="14"/>
      <c r="AB494" s="14"/>
      <c r="AC494" s="14"/>
      <c r="AD494" s="14"/>
      <c r="AE494" s="14"/>
      <c r="AT494" s="252" t="s">
        <v>164</v>
      </c>
      <c r="AU494" s="252" t="s">
        <v>162</v>
      </c>
      <c r="AV494" s="14" t="s">
        <v>161</v>
      </c>
      <c r="AW494" s="14" t="s">
        <v>34</v>
      </c>
      <c r="AX494" s="14" t="s">
        <v>86</v>
      </c>
      <c r="AY494" s="252" t="s">
        <v>156</v>
      </c>
    </row>
    <row r="495" s="2" customFormat="1" ht="16.5" customHeight="1">
      <c r="A495" s="38"/>
      <c r="B495" s="39"/>
      <c r="C495" s="216" t="s">
        <v>778</v>
      </c>
      <c r="D495" s="216" t="s">
        <v>158</v>
      </c>
      <c r="E495" s="217" t="s">
        <v>779</v>
      </c>
      <c r="F495" s="218" t="s">
        <v>780</v>
      </c>
      <c r="G495" s="219" t="s">
        <v>377</v>
      </c>
      <c r="H495" s="220">
        <v>6</v>
      </c>
      <c r="I495" s="221"/>
      <c r="J495" s="222">
        <f>ROUND(I495*H495,2)</f>
        <v>0</v>
      </c>
      <c r="K495" s="223"/>
      <c r="L495" s="44"/>
      <c r="M495" s="224" t="s">
        <v>1</v>
      </c>
      <c r="N495" s="225" t="s">
        <v>44</v>
      </c>
      <c r="O495" s="91"/>
      <c r="P495" s="226">
        <f>O495*H495</f>
        <v>0</v>
      </c>
      <c r="Q495" s="226">
        <v>0</v>
      </c>
      <c r="R495" s="226">
        <f>Q495*H495</f>
        <v>0</v>
      </c>
      <c r="S495" s="226">
        <v>0</v>
      </c>
      <c r="T495" s="227">
        <f>S495*H495</f>
        <v>0</v>
      </c>
      <c r="U495" s="38"/>
      <c r="V495" s="38"/>
      <c r="W495" s="38"/>
      <c r="X495" s="38"/>
      <c r="Y495" s="38"/>
      <c r="Z495" s="38"/>
      <c r="AA495" s="38"/>
      <c r="AB495" s="38"/>
      <c r="AC495" s="38"/>
      <c r="AD495" s="38"/>
      <c r="AE495" s="38"/>
      <c r="AR495" s="228" t="s">
        <v>246</v>
      </c>
      <c r="AT495" s="228" t="s">
        <v>158</v>
      </c>
      <c r="AU495" s="228" t="s">
        <v>162</v>
      </c>
      <c r="AY495" s="17" t="s">
        <v>156</v>
      </c>
      <c r="BE495" s="229">
        <f>IF(N495="základní",J495,0)</f>
        <v>0</v>
      </c>
      <c r="BF495" s="229">
        <f>IF(N495="snížená",J495,0)</f>
        <v>0</v>
      </c>
      <c r="BG495" s="229">
        <f>IF(N495="zákl. přenesená",J495,0)</f>
        <v>0</v>
      </c>
      <c r="BH495" s="229">
        <f>IF(N495="sníž. přenesená",J495,0)</f>
        <v>0</v>
      </c>
      <c r="BI495" s="229">
        <f>IF(N495="nulová",J495,0)</f>
        <v>0</v>
      </c>
      <c r="BJ495" s="17" t="s">
        <v>162</v>
      </c>
      <c r="BK495" s="229">
        <f>ROUND(I495*H495,2)</f>
        <v>0</v>
      </c>
      <c r="BL495" s="17" t="s">
        <v>246</v>
      </c>
      <c r="BM495" s="228" t="s">
        <v>781</v>
      </c>
    </row>
    <row r="496" s="13" customFormat="1">
      <c r="A496" s="13"/>
      <c r="B496" s="230"/>
      <c r="C496" s="231"/>
      <c r="D496" s="232" t="s">
        <v>164</v>
      </c>
      <c r="E496" s="233" t="s">
        <v>1</v>
      </c>
      <c r="F496" s="234" t="s">
        <v>782</v>
      </c>
      <c r="G496" s="231"/>
      <c r="H496" s="235">
        <v>5</v>
      </c>
      <c r="I496" s="236"/>
      <c r="J496" s="231"/>
      <c r="K496" s="231"/>
      <c r="L496" s="237"/>
      <c r="M496" s="238"/>
      <c r="N496" s="239"/>
      <c r="O496" s="239"/>
      <c r="P496" s="239"/>
      <c r="Q496" s="239"/>
      <c r="R496" s="239"/>
      <c r="S496" s="239"/>
      <c r="T496" s="240"/>
      <c r="U496" s="13"/>
      <c r="V496" s="13"/>
      <c r="W496" s="13"/>
      <c r="X496" s="13"/>
      <c r="Y496" s="13"/>
      <c r="Z496" s="13"/>
      <c r="AA496" s="13"/>
      <c r="AB496" s="13"/>
      <c r="AC496" s="13"/>
      <c r="AD496" s="13"/>
      <c r="AE496" s="13"/>
      <c r="AT496" s="241" t="s">
        <v>164</v>
      </c>
      <c r="AU496" s="241" t="s">
        <v>162</v>
      </c>
      <c r="AV496" s="13" t="s">
        <v>162</v>
      </c>
      <c r="AW496" s="13" t="s">
        <v>34</v>
      </c>
      <c r="AX496" s="13" t="s">
        <v>78</v>
      </c>
      <c r="AY496" s="241" t="s">
        <v>156</v>
      </c>
    </row>
    <row r="497" s="13" customFormat="1">
      <c r="A497" s="13"/>
      <c r="B497" s="230"/>
      <c r="C497" s="231"/>
      <c r="D497" s="232" t="s">
        <v>164</v>
      </c>
      <c r="E497" s="233" t="s">
        <v>1</v>
      </c>
      <c r="F497" s="234" t="s">
        <v>783</v>
      </c>
      <c r="G497" s="231"/>
      <c r="H497" s="235">
        <v>1</v>
      </c>
      <c r="I497" s="236"/>
      <c r="J497" s="231"/>
      <c r="K497" s="231"/>
      <c r="L497" s="237"/>
      <c r="M497" s="238"/>
      <c r="N497" s="239"/>
      <c r="O497" s="239"/>
      <c r="P497" s="239"/>
      <c r="Q497" s="239"/>
      <c r="R497" s="239"/>
      <c r="S497" s="239"/>
      <c r="T497" s="240"/>
      <c r="U497" s="13"/>
      <c r="V497" s="13"/>
      <c r="W497" s="13"/>
      <c r="X497" s="13"/>
      <c r="Y497" s="13"/>
      <c r="Z497" s="13"/>
      <c r="AA497" s="13"/>
      <c r="AB497" s="13"/>
      <c r="AC497" s="13"/>
      <c r="AD497" s="13"/>
      <c r="AE497" s="13"/>
      <c r="AT497" s="241" t="s">
        <v>164</v>
      </c>
      <c r="AU497" s="241" t="s">
        <v>162</v>
      </c>
      <c r="AV497" s="13" t="s">
        <v>162</v>
      </c>
      <c r="AW497" s="13" t="s">
        <v>34</v>
      </c>
      <c r="AX497" s="13" t="s">
        <v>78</v>
      </c>
      <c r="AY497" s="241" t="s">
        <v>156</v>
      </c>
    </row>
    <row r="498" s="14" customFormat="1">
      <c r="A498" s="14"/>
      <c r="B498" s="242"/>
      <c r="C498" s="243"/>
      <c r="D498" s="232" t="s">
        <v>164</v>
      </c>
      <c r="E498" s="244" t="s">
        <v>1</v>
      </c>
      <c r="F498" s="245" t="s">
        <v>167</v>
      </c>
      <c r="G498" s="243"/>
      <c r="H498" s="246">
        <v>6</v>
      </c>
      <c r="I498" s="247"/>
      <c r="J498" s="243"/>
      <c r="K498" s="243"/>
      <c r="L498" s="248"/>
      <c r="M498" s="249"/>
      <c r="N498" s="250"/>
      <c r="O498" s="250"/>
      <c r="P498" s="250"/>
      <c r="Q498" s="250"/>
      <c r="R498" s="250"/>
      <c r="S498" s="250"/>
      <c r="T498" s="251"/>
      <c r="U498" s="14"/>
      <c r="V498" s="14"/>
      <c r="W498" s="14"/>
      <c r="X498" s="14"/>
      <c r="Y498" s="14"/>
      <c r="Z498" s="14"/>
      <c r="AA498" s="14"/>
      <c r="AB498" s="14"/>
      <c r="AC498" s="14"/>
      <c r="AD498" s="14"/>
      <c r="AE498" s="14"/>
      <c r="AT498" s="252" t="s">
        <v>164</v>
      </c>
      <c r="AU498" s="252" t="s">
        <v>162</v>
      </c>
      <c r="AV498" s="14" t="s">
        <v>161</v>
      </c>
      <c r="AW498" s="14" t="s">
        <v>34</v>
      </c>
      <c r="AX498" s="14" t="s">
        <v>86</v>
      </c>
      <c r="AY498" s="252" t="s">
        <v>156</v>
      </c>
    </row>
    <row r="499" s="2" customFormat="1" ht="24.15" customHeight="1">
      <c r="A499" s="38"/>
      <c r="B499" s="39"/>
      <c r="C499" s="216" t="s">
        <v>784</v>
      </c>
      <c r="D499" s="216" t="s">
        <v>158</v>
      </c>
      <c r="E499" s="217" t="s">
        <v>785</v>
      </c>
      <c r="F499" s="218" t="s">
        <v>786</v>
      </c>
      <c r="G499" s="219" t="s">
        <v>280</v>
      </c>
      <c r="H499" s="220">
        <v>0.34799999999999998</v>
      </c>
      <c r="I499" s="221"/>
      <c r="J499" s="222">
        <f>ROUND(I499*H499,2)</f>
        <v>0</v>
      </c>
      <c r="K499" s="223"/>
      <c r="L499" s="44"/>
      <c r="M499" s="224" t="s">
        <v>1</v>
      </c>
      <c r="N499" s="225" t="s">
        <v>44</v>
      </c>
      <c r="O499" s="91"/>
      <c r="P499" s="226">
        <f>O499*H499</f>
        <v>0</v>
      </c>
      <c r="Q499" s="226">
        <v>0</v>
      </c>
      <c r="R499" s="226">
        <f>Q499*H499</f>
        <v>0</v>
      </c>
      <c r="S499" s="226">
        <v>0</v>
      </c>
      <c r="T499" s="227">
        <f>S499*H499</f>
        <v>0</v>
      </c>
      <c r="U499" s="38"/>
      <c r="V499" s="38"/>
      <c r="W499" s="38"/>
      <c r="X499" s="38"/>
      <c r="Y499" s="38"/>
      <c r="Z499" s="38"/>
      <c r="AA499" s="38"/>
      <c r="AB499" s="38"/>
      <c r="AC499" s="38"/>
      <c r="AD499" s="38"/>
      <c r="AE499" s="38"/>
      <c r="AR499" s="228" t="s">
        <v>246</v>
      </c>
      <c r="AT499" s="228" t="s">
        <v>158</v>
      </c>
      <c r="AU499" s="228" t="s">
        <v>162</v>
      </c>
      <c r="AY499" s="17" t="s">
        <v>156</v>
      </c>
      <c r="BE499" s="229">
        <f>IF(N499="základní",J499,0)</f>
        <v>0</v>
      </c>
      <c r="BF499" s="229">
        <f>IF(N499="snížená",J499,0)</f>
        <v>0</v>
      </c>
      <c r="BG499" s="229">
        <f>IF(N499="zákl. přenesená",J499,0)</f>
        <v>0</v>
      </c>
      <c r="BH499" s="229">
        <f>IF(N499="sníž. přenesená",J499,0)</f>
        <v>0</v>
      </c>
      <c r="BI499" s="229">
        <f>IF(N499="nulová",J499,0)</f>
        <v>0</v>
      </c>
      <c r="BJ499" s="17" t="s">
        <v>162</v>
      </c>
      <c r="BK499" s="229">
        <f>ROUND(I499*H499,2)</f>
        <v>0</v>
      </c>
      <c r="BL499" s="17" t="s">
        <v>246</v>
      </c>
      <c r="BM499" s="228" t="s">
        <v>787</v>
      </c>
    </row>
    <row r="500" s="12" customFormat="1" ht="22.8" customHeight="1">
      <c r="A500" s="12"/>
      <c r="B500" s="200"/>
      <c r="C500" s="201"/>
      <c r="D500" s="202" t="s">
        <v>77</v>
      </c>
      <c r="E500" s="214" t="s">
        <v>788</v>
      </c>
      <c r="F500" s="214" t="s">
        <v>789</v>
      </c>
      <c r="G500" s="201"/>
      <c r="H500" s="201"/>
      <c r="I500" s="204"/>
      <c r="J500" s="215">
        <f>BK500</f>
        <v>0</v>
      </c>
      <c r="K500" s="201"/>
      <c r="L500" s="206"/>
      <c r="M500" s="207"/>
      <c r="N500" s="208"/>
      <c r="O500" s="208"/>
      <c r="P500" s="209">
        <f>SUM(P501:P511)</f>
        <v>0</v>
      </c>
      <c r="Q500" s="208"/>
      <c r="R500" s="209">
        <f>SUM(R501:R511)</f>
        <v>0.0010500000000000002</v>
      </c>
      <c r="S500" s="208"/>
      <c r="T500" s="210">
        <f>SUM(T501:T511)</f>
        <v>0</v>
      </c>
      <c r="U500" s="12"/>
      <c r="V500" s="12"/>
      <c r="W500" s="12"/>
      <c r="X500" s="12"/>
      <c r="Y500" s="12"/>
      <c r="Z500" s="12"/>
      <c r="AA500" s="12"/>
      <c r="AB500" s="12"/>
      <c r="AC500" s="12"/>
      <c r="AD500" s="12"/>
      <c r="AE500" s="12"/>
      <c r="AR500" s="211" t="s">
        <v>162</v>
      </c>
      <c r="AT500" s="212" t="s">
        <v>77</v>
      </c>
      <c r="AU500" s="212" t="s">
        <v>86</v>
      </c>
      <c r="AY500" s="211" t="s">
        <v>156</v>
      </c>
      <c r="BK500" s="213">
        <f>SUM(BK501:BK511)</f>
        <v>0</v>
      </c>
    </row>
    <row r="501" s="2" customFormat="1" ht="24.15" customHeight="1">
      <c r="A501" s="38"/>
      <c r="B501" s="39"/>
      <c r="C501" s="216" t="s">
        <v>790</v>
      </c>
      <c r="D501" s="216" t="s">
        <v>158</v>
      </c>
      <c r="E501" s="217" t="s">
        <v>791</v>
      </c>
      <c r="F501" s="218" t="s">
        <v>792</v>
      </c>
      <c r="G501" s="219" t="s">
        <v>224</v>
      </c>
      <c r="H501" s="220">
        <v>21</v>
      </c>
      <c r="I501" s="221"/>
      <c r="J501" s="222">
        <f>ROUND(I501*H501,2)</f>
        <v>0</v>
      </c>
      <c r="K501" s="223"/>
      <c r="L501" s="44"/>
      <c r="M501" s="224" t="s">
        <v>1</v>
      </c>
      <c r="N501" s="225" t="s">
        <v>44</v>
      </c>
      <c r="O501" s="91"/>
      <c r="P501" s="226">
        <f>O501*H501</f>
        <v>0</v>
      </c>
      <c r="Q501" s="226">
        <v>2.0000000000000002E-05</v>
      </c>
      <c r="R501" s="226">
        <f>Q501*H501</f>
        <v>0.00042000000000000002</v>
      </c>
      <c r="S501" s="226">
        <v>0</v>
      </c>
      <c r="T501" s="227">
        <f>S501*H501</f>
        <v>0</v>
      </c>
      <c r="U501" s="38"/>
      <c r="V501" s="38"/>
      <c r="W501" s="38"/>
      <c r="X501" s="38"/>
      <c r="Y501" s="38"/>
      <c r="Z501" s="38"/>
      <c r="AA501" s="38"/>
      <c r="AB501" s="38"/>
      <c r="AC501" s="38"/>
      <c r="AD501" s="38"/>
      <c r="AE501" s="38"/>
      <c r="AR501" s="228" t="s">
        <v>246</v>
      </c>
      <c r="AT501" s="228" t="s">
        <v>158</v>
      </c>
      <c r="AU501" s="228" t="s">
        <v>162</v>
      </c>
      <c r="AY501" s="17" t="s">
        <v>156</v>
      </c>
      <c r="BE501" s="229">
        <f>IF(N501="základní",J501,0)</f>
        <v>0</v>
      </c>
      <c r="BF501" s="229">
        <f>IF(N501="snížená",J501,0)</f>
        <v>0</v>
      </c>
      <c r="BG501" s="229">
        <f>IF(N501="zákl. přenesená",J501,0)</f>
        <v>0</v>
      </c>
      <c r="BH501" s="229">
        <f>IF(N501="sníž. přenesená",J501,0)</f>
        <v>0</v>
      </c>
      <c r="BI501" s="229">
        <f>IF(N501="nulová",J501,0)</f>
        <v>0</v>
      </c>
      <c r="BJ501" s="17" t="s">
        <v>162</v>
      </c>
      <c r="BK501" s="229">
        <f>ROUND(I501*H501,2)</f>
        <v>0</v>
      </c>
      <c r="BL501" s="17" t="s">
        <v>246</v>
      </c>
      <c r="BM501" s="228" t="s">
        <v>793</v>
      </c>
    </row>
    <row r="502" s="15" customFormat="1">
      <c r="A502" s="15"/>
      <c r="B502" s="253"/>
      <c r="C502" s="254"/>
      <c r="D502" s="232" t="s">
        <v>164</v>
      </c>
      <c r="E502" s="255" t="s">
        <v>1</v>
      </c>
      <c r="F502" s="256" t="s">
        <v>455</v>
      </c>
      <c r="G502" s="254"/>
      <c r="H502" s="255" t="s">
        <v>1</v>
      </c>
      <c r="I502" s="257"/>
      <c r="J502" s="254"/>
      <c r="K502" s="254"/>
      <c r="L502" s="258"/>
      <c r="M502" s="259"/>
      <c r="N502" s="260"/>
      <c r="O502" s="260"/>
      <c r="P502" s="260"/>
      <c r="Q502" s="260"/>
      <c r="R502" s="260"/>
      <c r="S502" s="260"/>
      <c r="T502" s="261"/>
      <c r="U502" s="15"/>
      <c r="V502" s="15"/>
      <c r="W502" s="15"/>
      <c r="X502" s="15"/>
      <c r="Y502" s="15"/>
      <c r="Z502" s="15"/>
      <c r="AA502" s="15"/>
      <c r="AB502" s="15"/>
      <c r="AC502" s="15"/>
      <c r="AD502" s="15"/>
      <c r="AE502" s="15"/>
      <c r="AT502" s="262" t="s">
        <v>164</v>
      </c>
      <c r="AU502" s="262" t="s">
        <v>162</v>
      </c>
      <c r="AV502" s="15" t="s">
        <v>86</v>
      </c>
      <c r="AW502" s="15" t="s">
        <v>34</v>
      </c>
      <c r="AX502" s="15" t="s">
        <v>78</v>
      </c>
      <c r="AY502" s="262" t="s">
        <v>156</v>
      </c>
    </row>
    <row r="503" s="13" customFormat="1">
      <c r="A503" s="13"/>
      <c r="B503" s="230"/>
      <c r="C503" s="231"/>
      <c r="D503" s="232" t="s">
        <v>164</v>
      </c>
      <c r="E503" s="233" t="s">
        <v>1</v>
      </c>
      <c r="F503" s="234" t="s">
        <v>456</v>
      </c>
      <c r="G503" s="231"/>
      <c r="H503" s="235">
        <v>2.2000000000000002</v>
      </c>
      <c r="I503" s="236"/>
      <c r="J503" s="231"/>
      <c r="K503" s="231"/>
      <c r="L503" s="237"/>
      <c r="M503" s="238"/>
      <c r="N503" s="239"/>
      <c r="O503" s="239"/>
      <c r="P503" s="239"/>
      <c r="Q503" s="239"/>
      <c r="R503" s="239"/>
      <c r="S503" s="239"/>
      <c r="T503" s="240"/>
      <c r="U503" s="13"/>
      <c r="V503" s="13"/>
      <c r="W503" s="13"/>
      <c r="X503" s="13"/>
      <c r="Y503" s="13"/>
      <c r="Z503" s="13"/>
      <c r="AA503" s="13"/>
      <c r="AB503" s="13"/>
      <c r="AC503" s="13"/>
      <c r="AD503" s="13"/>
      <c r="AE503" s="13"/>
      <c r="AT503" s="241" t="s">
        <v>164</v>
      </c>
      <c r="AU503" s="241" t="s">
        <v>162</v>
      </c>
      <c r="AV503" s="13" t="s">
        <v>162</v>
      </c>
      <c r="AW503" s="13" t="s">
        <v>34</v>
      </c>
      <c r="AX503" s="13" t="s">
        <v>78</v>
      </c>
      <c r="AY503" s="241" t="s">
        <v>156</v>
      </c>
    </row>
    <row r="504" s="13" customFormat="1">
      <c r="A504" s="13"/>
      <c r="B504" s="230"/>
      <c r="C504" s="231"/>
      <c r="D504" s="232" t="s">
        <v>164</v>
      </c>
      <c r="E504" s="233" t="s">
        <v>1</v>
      </c>
      <c r="F504" s="234" t="s">
        <v>456</v>
      </c>
      <c r="G504" s="231"/>
      <c r="H504" s="235">
        <v>2.2000000000000002</v>
      </c>
      <c r="I504" s="236"/>
      <c r="J504" s="231"/>
      <c r="K504" s="231"/>
      <c r="L504" s="237"/>
      <c r="M504" s="238"/>
      <c r="N504" s="239"/>
      <c r="O504" s="239"/>
      <c r="P504" s="239"/>
      <c r="Q504" s="239"/>
      <c r="R504" s="239"/>
      <c r="S504" s="239"/>
      <c r="T504" s="240"/>
      <c r="U504" s="13"/>
      <c r="V504" s="13"/>
      <c r="W504" s="13"/>
      <c r="X504" s="13"/>
      <c r="Y504" s="13"/>
      <c r="Z504" s="13"/>
      <c r="AA504" s="13"/>
      <c r="AB504" s="13"/>
      <c r="AC504" s="13"/>
      <c r="AD504" s="13"/>
      <c r="AE504" s="13"/>
      <c r="AT504" s="241" t="s">
        <v>164</v>
      </c>
      <c r="AU504" s="241" t="s">
        <v>162</v>
      </c>
      <c r="AV504" s="13" t="s">
        <v>162</v>
      </c>
      <c r="AW504" s="13" t="s">
        <v>34</v>
      </c>
      <c r="AX504" s="13" t="s">
        <v>78</v>
      </c>
      <c r="AY504" s="241" t="s">
        <v>156</v>
      </c>
    </row>
    <row r="505" s="13" customFormat="1">
      <c r="A505" s="13"/>
      <c r="B505" s="230"/>
      <c r="C505" s="231"/>
      <c r="D505" s="232" t="s">
        <v>164</v>
      </c>
      <c r="E505" s="233" t="s">
        <v>1</v>
      </c>
      <c r="F505" s="234" t="s">
        <v>456</v>
      </c>
      <c r="G505" s="231"/>
      <c r="H505" s="235">
        <v>2.2000000000000002</v>
      </c>
      <c r="I505" s="236"/>
      <c r="J505" s="231"/>
      <c r="K505" s="231"/>
      <c r="L505" s="237"/>
      <c r="M505" s="238"/>
      <c r="N505" s="239"/>
      <c r="O505" s="239"/>
      <c r="P505" s="239"/>
      <c r="Q505" s="239"/>
      <c r="R505" s="239"/>
      <c r="S505" s="239"/>
      <c r="T505" s="240"/>
      <c r="U505" s="13"/>
      <c r="V505" s="13"/>
      <c r="W505" s="13"/>
      <c r="X505" s="13"/>
      <c r="Y505" s="13"/>
      <c r="Z505" s="13"/>
      <c r="AA505" s="13"/>
      <c r="AB505" s="13"/>
      <c r="AC505" s="13"/>
      <c r="AD505" s="13"/>
      <c r="AE505" s="13"/>
      <c r="AT505" s="241" t="s">
        <v>164</v>
      </c>
      <c r="AU505" s="241" t="s">
        <v>162</v>
      </c>
      <c r="AV505" s="13" t="s">
        <v>162</v>
      </c>
      <c r="AW505" s="13" t="s">
        <v>34</v>
      </c>
      <c r="AX505" s="13" t="s">
        <v>78</v>
      </c>
      <c r="AY505" s="241" t="s">
        <v>156</v>
      </c>
    </row>
    <row r="506" s="13" customFormat="1">
      <c r="A506" s="13"/>
      <c r="B506" s="230"/>
      <c r="C506" s="231"/>
      <c r="D506" s="232" t="s">
        <v>164</v>
      </c>
      <c r="E506" s="233" t="s">
        <v>1</v>
      </c>
      <c r="F506" s="234" t="s">
        <v>457</v>
      </c>
      <c r="G506" s="231"/>
      <c r="H506" s="235">
        <v>2.7999999999999998</v>
      </c>
      <c r="I506" s="236"/>
      <c r="J506" s="231"/>
      <c r="K506" s="231"/>
      <c r="L506" s="237"/>
      <c r="M506" s="238"/>
      <c r="N506" s="239"/>
      <c r="O506" s="239"/>
      <c r="P506" s="239"/>
      <c r="Q506" s="239"/>
      <c r="R506" s="239"/>
      <c r="S506" s="239"/>
      <c r="T506" s="240"/>
      <c r="U506" s="13"/>
      <c r="V506" s="13"/>
      <c r="W506" s="13"/>
      <c r="X506" s="13"/>
      <c r="Y506" s="13"/>
      <c r="Z506" s="13"/>
      <c r="AA506" s="13"/>
      <c r="AB506" s="13"/>
      <c r="AC506" s="13"/>
      <c r="AD506" s="13"/>
      <c r="AE506" s="13"/>
      <c r="AT506" s="241" t="s">
        <v>164</v>
      </c>
      <c r="AU506" s="241" t="s">
        <v>162</v>
      </c>
      <c r="AV506" s="13" t="s">
        <v>162</v>
      </c>
      <c r="AW506" s="13" t="s">
        <v>34</v>
      </c>
      <c r="AX506" s="13" t="s">
        <v>78</v>
      </c>
      <c r="AY506" s="241" t="s">
        <v>156</v>
      </c>
    </row>
    <row r="507" s="13" customFormat="1">
      <c r="A507" s="13"/>
      <c r="B507" s="230"/>
      <c r="C507" s="231"/>
      <c r="D507" s="232" t="s">
        <v>164</v>
      </c>
      <c r="E507" s="233" t="s">
        <v>1</v>
      </c>
      <c r="F507" s="234" t="s">
        <v>458</v>
      </c>
      <c r="G507" s="231"/>
      <c r="H507" s="235">
        <v>1.2</v>
      </c>
      <c r="I507" s="236"/>
      <c r="J507" s="231"/>
      <c r="K507" s="231"/>
      <c r="L507" s="237"/>
      <c r="M507" s="238"/>
      <c r="N507" s="239"/>
      <c r="O507" s="239"/>
      <c r="P507" s="239"/>
      <c r="Q507" s="239"/>
      <c r="R507" s="239"/>
      <c r="S507" s="239"/>
      <c r="T507" s="240"/>
      <c r="U507" s="13"/>
      <c r="V507" s="13"/>
      <c r="W507" s="13"/>
      <c r="X507" s="13"/>
      <c r="Y507" s="13"/>
      <c r="Z507" s="13"/>
      <c r="AA507" s="13"/>
      <c r="AB507" s="13"/>
      <c r="AC507" s="13"/>
      <c r="AD507" s="13"/>
      <c r="AE507" s="13"/>
      <c r="AT507" s="241" t="s">
        <v>164</v>
      </c>
      <c r="AU507" s="241" t="s">
        <v>162</v>
      </c>
      <c r="AV507" s="13" t="s">
        <v>162</v>
      </c>
      <c r="AW507" s="13" t="s">
        <v>34</v>
      </c>
      <c r="AX507" s="13" t="s">
        <v>78</v>
      </c>
      <c r="AY507" s="241" t="s">
        <v>156</v>
      </c>
    </row>
    <row r="508" s="13" customFormat="1">
      <c r="A508" s="13"/>
      <c r="B508" s="230"/>
      <c r="C508" s="231"/>
      <c r="D508" s="232" t="s">
        <v>164</v>
      </c>
      <c r="E508" s="233" t="s">
        <v>1</v>
      </c>
      <c r="F508" s="234" t="s">
        <v>794</v>
      </c>
      <c r="G508" s="231"/>
      <c r="H508" s="235">
        <v>10.4</v>
      </c>
      <c r="I508" s="236"/>
      <c r="J508" s="231"/>
      <c r="K508" s="231"/>
      <c r="L508" s="237"/>
      <c r="M508" s="238"/>
      <c r="N508" s="239"/>
      <c r="O508" s="239"/>
      <c r="P508" s="239"/>
      <c r="Q508" s="239"/>
      <c r="R508" s="239"/>
      <c r="S508" s="239"/>
      <c r="T508" s="240"/>
      <c r="U508" s="13"/>
      <c r="V508" s="13"/>
      <c r="W508" s="13"/>
      <c r="X508" s="13"/>
      <c r="Y508" s="13"/>
      <c r="Z508" s="13"/>
      <c r="AA508" s="13"/>
      <c r="AB508" s="13"/>
      <c r="AC508" s="13"/>
      <c r="AD508" s="13"/>
      <c r="AE508" s="13"/>
      <c r="AT508" s="241" t="s">
        <v>164</v>
      </c>
      <c r="AU508" s="241" t="s">
        <v>162</v>
      </c>
      <c r="AV508" s="13" t="s">
        <v>162</v>
      </c>
      <c r="AW508" s="13" t="s">
        <v>34</v>
      </c>
      <c r="AX508" s="13" t="s">
        <v>78</v>
      </c>
      <c r="AY508" s="241" t="s">
        <v>156</v>
      </c>
    </row>
    <row r="509" s="14" customFormat="1">
      <c r="A509" s="14"/>
      <c r="B509" s="242"/>
      <c r="C509" s="243"/>
      <c r="D509" s="232" t="s">
        <v>164</v>
      </c>
      <c r="E509" s="244" t="s">
        <v>1</v>
      </c>
      <c r="F509" s="245" t="s">
        <v>167</v>
      </c>
      <c r="G509" s="243"/>
      <c r="H509" s="246">
        <v>21</v>
      </c>
      <c r="I509" s="247"/>
      <c r="J509" s="243"/>
      <c r="K509" s="243"/>
      <c r="L509" s="248"/>
      <c r="M509" s="249"/>
      <c r="N509" s="250"/>
      <c r="O509" s="250"/>
      <c r="P509" s="250"/>
      <c r="Q509" s="250"/>
      <c r="R509" s="250"/>
      <c r="S509" s="250"/>
      <c r="T509" s="251"/>
      <c r="U509" s="14"/>
      <c r="V509" s="14"/>
      <c r="W509" s="14"/>
      <c r="X509" s="14"/>
      <c r="Y509" s="14"/>
      <c r="Z509" s="14"/>
      <c r="AA509" s="14"/>
      <c r="AB509" s="14"/>
      <c r="AC509" s="14"/>
      <c r="AD509" s="14"/>
      <c r="AE509" s="14"/>
      <c r="AT509" s="252" t="s">
        <v>164</v>
      </c>
      <c r="AU509" s="252" t="s">
        <v>162</v>
      </c>
      <c r="AV509" s="14" t="s">
        <v>161</v>
      </c>
      <c r="AW509" s="14" t="s">
        <v>34</v>
      </c>
      <c r="AX509" s="14" t="s">
        <v>86</v>
      </c>
      <c r="AY509" s="252" t="s">
        <v>156</v>
      </c>
    </row>
    <row r="510" s="2" customFormat="1" ht="24.15" customHeight="1">
      <c r="A510" s="38"/>
      <c r="B510" s="39"/>
      <c r="C510" s="216" t="s">
        <v>795</v>
      </c>
      <c r="D510" s="216" t="s">
        <v>158</v>
      </c>
      <c r="E510" s="217" t="s">
        <v>796</v>
      </c>
      <c r="F510" s="218" t="s">
        <v>797</v>
      </c>
      <c r="G510" s="219" t="s">
        <v>224</v>
      </c>
      <c r="H510" s="220">
        <v>21</v>
      </c>
      <c r="I510" s="221"/>
      <c r="J510" s="222">
        <f>ROUND(I510*H510,2)</f>
        <v>0</v>
      </c>
      <c r="K510" s="223"/>
      <c r="L510" s="44"/>
      <c r="M510" s="224" t="s">
        <v>1</v>
      </c>
      <c r="N510" s="225" t="s">
        <v>44</v>
      </c>
      <c r="O510" s="91"/>
      <c r="P510" s="226">
        <f>O510*H510</f>
        <v>0</v>
      </c>
      <c r="Q510" s="226">
        <v>3.0000000000000001E-05</v>
      </c>
      <c r="R510" s="226">
        <f>Q510*H510</f>
        <v>0.00063000000000000003</v>
      </c>
      <c r="S510" s="226">
        <v>0</v>
      </c>
      <c r="T510" s="227">
        <f>S510*H510</f>
        <v>0</v>
      </c>
      <c r="U510" s="38"/>
      <c r="V510" s="38"/>
      <c r="W510" s="38"/>
      <c r="X510" s="38"/>
      <c r="Y510" s="38"/>
      <c r="Z510" s="38"/>
      <c r="AA510" s="38"/>
      <c r="AB510" s="38"/>
      <c r="AC510" s="38"/>
      <c r="AD510" s="38"/>
      <c r="AE510" s="38"/>
      <c r="AR510" s="228" t="s">
        <v>246</v>
      </c>
      <c r="AT510" s="228" t="s">
        <v>158</v>
      </c>
      <c r="AU510" s="228" t="s">
        <v>162</v>
      </c>
      <c r="AY510" s="17" t="s">
        <v>156</v>
      </c>
      <c r="BE510" s="229">
        <f>IF(N510="základní",J510,0)</f>
        <v>0</v>
      </c>
      <c r="BF510" s="229">
        <f>IF(N510="snížená",J510,0)</f>
        <v>0</v>
      </c>
      <c r="BG510" s="229">
        <f>IF(N510="zákl. přenesená",J510,0)</f>
        <v>0</v>
      </c>
      <c r="BH510" s="229">
        <f>IF(N510="sníž. přenesená",J510,0)</f>
        <v>0</v>
      </c>
      <c r="BI510" s="229">
        <f>IF(N510="nulová",J510,0)</f>
        <v>0</v>
      </c>
      <c r="BJ510" s="17" t="s">
        <v>162</v>
      </c>
      <c r="BK510" s="229">
        <f>ROUND(I510*H510,2)</f>
        <v>0</v>
      </c>
      <c r="BL510" s="17" t="s">
        <v>246</v>
      </c>
      <c r="BM510" s="228" t="s">
        <v>798</v>
      </c>
    </row>
    <row r="511" s="13" customFormat="1">
      <c r="A511" s="13"/>
      <c r="B511" s="230"/>
      <c r="C511" s="231"/>
      <c r="D511" s="232" t="s">
        <v>164</v>
      </c>
      <c r="E511" s="233" t="s">
        <v>1</v>
      </c>
      <c r="F511" s="234" t="s">
        <v>799</v>
      </c>
      <c r="G511" s="231"/>
      <c r="H511" s="235">
        <v>21</v>
      </c>
      <c r="I511" s="236"/>
      <c r="J511" s="231"/>
      <c r="K511" s="231"/>
      <c r="L511" s="237"/>
      <c r="M511" s="238"/>
      <c r="N511" s="239"/>
      <c r="O511" s="239"/>
      <c r="P511" s="239"/>
      <c r="Q511" s="239"/>
      <c r="R511" s="239"/>
      <c r="S511" s="239"/>
      <c r="T511" s="240"/>
      <c r="U511" s="13"/>
      <c r="V511" s="13"/>
      <c r="W511" s="13"/>
      <c r="X511" s="13"/>
      <c r="Y511" s="13"/>
      <c r="Z511" s="13"/>
      <c r="AA511" s="13"/>
      <c r="AB511" s="13"/>
      <c r="AC511" s="13"/>
      <c r="AD511" s="13"/>
      <c r="AE511" s="13"/>
      <c r="AT511" s="241" t="s">
        <v>164</v>
      </c>
      <c r="AU511" s="241" t="s">
        <v>162</v>
      </c>
      <c r="AV511" s="13" t="s">
        <v>162</v>
      </c>
      <c r="AW511" s="13" t="s">
        <v>34</v>
      </c>
      <c r="AX511" s="13" t="s">
        <v>86</v>
      </c>
      <c r="AY511" s="241" t="s">
        <v>156</v>
      </c>
    </row>
    <row r="512" s="12" customFormat="1" ht="22.8" customHeight="1">
      <c r="A512" s="12"/>
      <c r="B512" s="200"/>
      <c r="C512" s="201"/>
      <c r="D512" s="202" t="s">
        <v>77</v>
      </c>
      <c r="E512" s="214" t="s">
        <v>800</v>
      </c>
      <c r="F512" s="214" t="s">
        <v>801</v>
      </c>
      <c r="G512" s="201"/>
      <c r="H512" s="201"/>
      <c r="I512" s="204"/>
      <c r="J512" s="215">
        <f>BK512</f>
        <v>0</v>
      </c>
      <c r="K512" s="201"/>
      <c r="L512" s="206"/>
      <c r="M512" s="207"/>
      <c r="N512" s="208"/>
      <c r="O512" s="208"/>
      <c r="P512" s="209">
        <f>SUM(P513:P547)</f>
        <v>0</v>
      </c>
      <c r="Q512" s="208"/>
      <c r="R512" s="209">
        <f>SUM(R513:R547)</f>
        <v>0.36806335000000001</v>
      </c>
      <c r="S512" s="208"/>
      <c r="T512" s="210">
        <f>SUM(T513:T547)</f>
        <v>0.1134559</v>
      </c>
      <c r="U512" s="12"/>
      <c r="V512" s="12"/>
      <c r="W512" s="12"/>
      <c r="X512" s="12"/>
      <c r="Y512" s="12"/>
      <c r="Z512" s="12"/>
      <c r="AA512" s="12"/>
      <c r="AB512" s="12"/>
      <c r="AC512" s="12"/>
      <c r="AD512" s="12"/>
      <c r="AE512" s="12"/>
      <c r="AR512" s="211" t="s">
        <v>162</v>
      </c>
      <c r="AT512" s="212" t="s">
        <v>77</v>
      </c>
      <c r="AU512" s="212" t="s">
        <v>86</v>
      </c>
      <c r="AY512" s="211" t="s">
        <v>156</v>
      </c>
      <c r="BK512" s="213">
        <f>SUM(BK513:BK547)</f>
        <v>0</v>
      </c>
    </row>
    <row r="513" s="2" customFormat="1" ht="24.15" customHeight="1">
      <c r="A513" s="38"/>
      <c r="B513" s="39"/>
      <c r="C513" s="216" t="s">
        <v>802</v>
      </c>
      <c r="D513" s="216" t="s">
        <v>158</v>
      </c>
      <c r="E513" s="217" t="s">
        <v>803</v>
      </c>
      <c r="F513" s="218" t="s">
        <v>804</v>
      </c>
      <c r="G513" s="219" t="s">
        <v>90</v>
      </c>
      <c r="H513" s="220">
        <v>253.315</v>
      </c>
      <c r="I513" s="221"/>
      <c r="J513" s="222">
        <f>ROUND(I513*H513,2)</f>
        <v>0</v>
      </c>
      <c r="K513" s="223"/>
      <c r="L513" s="44"/>
      <c r="M513" s="224" t="s">
        <v>1</v>
      </c>
      <c r="N513" s="225" t="s">
        <v>44</v>
      </c>
      <c r="O513" s="91"/>
      <c r="P513" s="226">
        <f>O513*H513</f>
        <v>0</v>
      </c>
      <c r="Q513" s="226">
        <v>0</v>
      </c>
      <c r="R513" s="226">
        <f>Q513*H513</f>
        <v>0</v>
      </c>
      <c r="S513" s="226">
        <v>0.00014999999999999999</v>
      </c>
      <c r="T513" s="227">
        <f>S513*H513</f>
        <v>0.037997249999999996</v>
      </c>
      <c r="U513" s="38"/>
      <c r="V513" s="38"/>
      <c r="W513" s="38"/>
      <c r="X513" s="38"/>
      <c r="Y513" s="38"/>
      <c r="Z513" s="38"/>
      <c r="AA513" s="38"/>
      <c r="AB513" s="38"/>
      <c r="AC513" s="38"/>
      <c r="AD513" s="38"/>
      <c r="AE513" s="38"/>
      <c r="AR513" s="228" t="s">
        <v>246</v>
      </c>
      <c r="AT513" s="228" t="s">
        <v>158</v>
      </c>
      <c r="AU513" s="228" t="s">
        <v>162</v>
      </c>
      <c r="AY513" s="17" t="s">
        <v>156</v>
      </c>
      <c r="BE513" s="229">
        <f>IF(N513="základní",J513,0)</f>
        <v>0</v>
      </c>
      <c r="BF513" s="229">
        <f>IF(N513="snížená",J513,0)</f>
        <v>0</v>
      </c>
      <c r="BG513" s="229">
        <f>IF(N513="zákl. přenesená",J513,0)</f>
        <v>0</v>
      </c>
      <c r="BH513" s="229">
        <f>IF(N513="sníž. přenesená",J513,0)</f>
        <v>0</v>
      </c>
      <c r="BI513" s="229">
        <f>IF(N513="nulová",J513,0)</f>
        <v>0</v>
      </c>
      <c r="BJ513" s="17" t="s">
        <v>162</v>
      </c>
      <c r="BK513" s="229">
        <f>ROUND(I513*H513,2)</f>
        <v>0</v>
      </c>
      <c r="BL513" s="17" t="s">
        <v>246</v>
      </c>
      <c r="BM513" s="228" t="s">
        <v>805</v>
      </c>
    </row>
    <row r="514" s="13" customFormat="1">
      <c r="A514" s="13"/>
      <c r="B514" s="230"/>
      <c r="C514" s="231"/>
      <c r="D514" s="232" t="s">
        <v>164</v>
      </c>
      <c r="E514" s="233" t="s">
        <v>1</v>
      </c>
      <c r="F514" s="234" t="s">
        <v>97</v>
      </c>
      <c r="G514" s="231"/>
      <c r="H514" s="235">
        <v>81.109999999999999</v>
      </c>
      <c r="I514" s="236"/>
      <c r="J514" s="231"/>
      <c r="K514" s="231"/>
      <c r="L514" s="237"/>
      <c r="M514" s="238"/>
      <c r="N514" s="239"/>
      <c r="O514" s="239"/>
      <c r="P514" s="239"/>
      <c r="Q514" s="239"/>
      <c r="R514" s="239"/>
      <c r="S514" s="239"/>
      <c r="T514" s="240"/>
      <c r="U514" s="13"/>
      <c r="V514" s="13"/>
      <c r="W514" s="13"/>
      <c r="X514" s="13"/>
      <c r="Y514" s="13"/>
      <c r="Z514" s="13"/>
      <c r="AA514" s="13"/>
      <c r="AB514" s="13"/>
      <c r="AC514" s="13"/>
      <c r="AD514" s="13"/>
      <c r="AE514" s="13"/>
      <c r="AT514" s="241" t="s">
        <v>164</v>
      </c>
      <c r="AU514" s="241" t="s">
        <v>162</v>
      </c>
      <c r="AV514" s="13" t="s">
        <v>162</v>
      </c>
      <c r="AW514" s="13" t="s">
        <v>34</v>
      </c>
      <c r="AX514" s="13" t="s">
        <v>78</v>
      </c>
      <c r="AY514" s="241" t="s">
        <v>156</v>
      </c>
    </row>
    <row r="515" s="13" customFormat="1">
      <c r="A515" s="13"/>
      <c r="B515" s="230"/>
      <c r="C515" s="231"/>
      <c r="D515" s="232" t="s">
        <v>164</v>
      </c>
      <c r="E515" s="233" t="s">
        <v>1</v>
      </c>
      <c r="F515" s="234" t="s">
        <v>100</v>
      </c>
      <c r="G515" s="231"/>
      <c r="H515" s="235">
        <v>189.54499999999999</v>
      </c>
      <c r="I515" s="236"/>
      <c r="J515" s="231"/>
      <c r="K515" s="231"/>
      <c r="L515" s="237"/>
      <c r="M515" s="238"/>
      <c r="N515" s="239"/>
      <c r="O515" s="239"/>
      <c r="P515" s="239"/>
      <c r="Q515" s="239"/>
      <c r="R515" s="239"/>
      <c r="S515" s="239"/>
      <c r="T515" s="240"/>
      <c r="U515" s="13"/>
      <c r="V515" s="13"/>
      <c r="W515" s="13"/>
      <c r="X515" s="13"/>
      <c r="Y515" s="13"/>
      <c r="Z515" s="13"/>
      <c r="AA515" s="13"/>
      <c r="AB515" s="13"/>
      <c r="AC515" s="13"/>
      <c r="AD515" s="13"/>
      <c r="AE515" s="13"/>
      <c r="AT515" s="241" t="s">
        <v>164</v>
      </c>
      <c r="AU515" s="241" t="s">
        <v>162</v>
      </c>
      <c r="AV515" s="13" t="s">
        <v>162</v>
      </c>
      <c r="AW515" s="13" t="s">
        <v>34</v>
      </c>
      <c r="AX515" s="13" t="s">
        <v>78</v>
      </c>
      <c r="AY515" s="241" t="s">
        <v>156</v>
      </c>
    </row>
    <row r="516" s="13" customFormat="1">
      <c r="A516" s="13"/>
      <c r="B516" s="230"/>
      <c r="C516" s="231"/>
      <c r="D516" s="232" t="s">
        <v>164</v>
      </c>
      <c r="E516" s="233" t="s">
        <v>1</v>
      </c>
      <c r="F516" s="234" t="s">
        <v>201</v>
      </c>
      <c r="G516" s="231"/>
      <c r="H516" s="235">
        <v>-17.34</v>
      </c>
      <c r="I516" s="236"/>
      <c r="J516" s="231"/>
      <c r="K516" s="231"/>
      <c r="L516" s="237"/>
      <c r="M516" s="238"/>
      <c r="N516" s="239"/>
      <c r="O516" s="239"/>
      <c r="P516" s="239"/>
      <c r="Q516" s="239"/>
      <c r="R516" s="239"/>
      <c r="S516" s="239"/>
      <c r="T516" s="240"/>
      <c r="U516" s="13"/>
      <c r="V516" s="13"/>
      <c r="W516" s="13"/>
      <c r="X516" s="13"/>
      <c r="Y516" s="13"/>
      <c r="Z516" s="13"/>
      <c r="AA516" s="13"/>
      <c r="AB516" s="13"/>
      <c r="AC516" s="13"/>
      <c r="AD516" s="13"/>
      <c r="AE516" s="13"/>
      <c r="AT516" s="241" t="s">
        <v>164</v>
      </c>
      <c r="AU516" s="241" t="s">
        <v>162</v>
      </c>
      <c r="AV516" s="13" t="s">
        <v>162</v>
      </c>
      <c r="AW516" s="13" t="s">
        <v>34</v>
      </c>
      <c r="AX516" s="13" t="s">
        <v>78</v>
      </c>
      <c r="AY516" s="241" t="s">
        <v>156</v>
      </c>
    </row>
    <row r="517" s="14" customFormat="1">
      <c r="A517" s="14"/>
      <c r="B517" s="242"/>
      <c r="C517" s="243"/>
      <c r="D517" s="232" t="s">
        <v>164</v>
      </c>
      <c r="E517" s="244" t="s">
        <v>1</v>
      </c>
      <c r="F517" s="245" t="s">
        <v>167</v>
      </c>
      <c r="G517" s="243"/>
      <c r="H517" s="246">
        <v>253.315</v>
      </c>
      <c r="I517" s="247"/>
      <c r="J517" s="243"/>
      <c r="K517" s="243"/>
      <c r="L517" s="248"/>
      <c r="M517" s="249"/>
      <c r="N517" s="250"/>
      <c r="O517" s="250"/>
      <c r="P517" s="250"/>
      <c r="Q517" s="250"/>
      <c r="R517" s="250"/>
      <c r="S517" s="250"/>
      <c r="T517" s="251"/>
      <c r="U517" s="14"/>
      <c r="V517" s="14"/>
      <c r="W517" s="14"/>
      <c r="X517" s="14"/>
      <c r="Y517" s="14"/>
      <c r="Z517" s="14"/>
      <c r="AA517" s="14"/>
      <c r="AB517" s="14"/>
      <c r="AC517" s="14"/>
      <c r="AD517" s="14"/>
      <c r="AE517" s="14"/>
      <c r="AT517" s="252" t="s">
        <v>164</v>
      </c>
      <c r="AU517" s="252" t="s">
        <v>162</v>
      </c>
      <c r="AV517" s="14" t="s">
        <v>161</v>
      </c>
      <c r="AW517" s="14" t="s">
        <v>34</v>
      </c>
      <c r="AX517" s="14" t="s">
        <v>86</v>
      </c>
      <c r="AY517" s="252" t="s">
        <v>156</v>
      </c>
    </row>
    <row r="518" s="2" customFormat="1" ht="16.5" customHeight="1">
      <c r="A518" s="38"/>
      <c r="B518" s="39"/>
      <c r="C518" s="216" t="s">
        <v>806</v>
      </c>
      <c r="D518" s="216" t="s">
        <v>158</v>
      </c>
      <c r="E518" s="217" t="s">
        <v>807</v>
      </c>
      <c r="F518" s="218" t="s">
        <v>808</v>
      </c>
      <c r="G518" s="219" t="s">
        <v>90</v>
      </c>
      <c r="H518" s="220">
        <v>243.41499999999999</v>
      </c>
      <c r="I518" s="221"/>
      <c r="J518" s="222">
        <f>ROUND(I518*H518,2)</f>
        <v>0</v>
      </c>
      <c r="K518" s="223"/>
      <c r="L518" s="44"/>
      <c r="M518" s="224" t="s">
        <v>1</v>
      </c>
      <c r="N518" s="225" t="s">
        <v>44</v>
      </c>
      <c r="O518" s="91"/>
      <c r="P518" s="226">
        <f>O518*H518</f>
        <v>0</v>
      </c>
      <c r="Q518" s="226">
        <v>0.001</v>
      </c>
      <c r="R518" s="226">
        <f>Q518*H518</f>
        <v>0.24341499999999999</v>
      </c>
      <c r="S518" s="226">
        <v>0.00031</v>
      </c>
      <c r="T518" s="227">
        <f>S518*H518</f>
        <v>0.075458650000000002</v>
      </c>
      <c r="U518" s="38"/>
      <c r="V518" s="38"/>
      <c r="W518" s="38"/>
      <c r="X518" s="38"/>
      <c r="Y518" s="38"/>
      <c r="Z518" s="38"/>
      <c r="AA518" s="38"/>
      <c r="AB518" s="38"/>
      <c r="AC518" s="38"/>
      <c r="AD518" s="38"/>
      <c r="AE518" s="38"/>
      <c r="AR518" s="228" t="s">
        <v>246</v>
      </c>
      <c r="AT518" s="228" t="s">
        <v>158</v>
      </c>
      <c r="AU518" s="228" t="s">
        <v>162</v>
      </c>
      <c r="AY518" s="17" t="s">
        <v>156</v>
      </c>
      <c r="BE518" s="229">
        <f>IF(N518="základní",J518,0)</f>
        <v>0</v>
      </c>
      <c r="BF518" s="229">
        <f>IF(N518="snížená",J518,0)</f>
        <v>0</v>
      </c>
      <c r="BG518" s="229">
        <f>IF(N518="zákl. přenesená",J518,0)</f>
        <v>0</v>
      </c>
      <c r="BH518" s="229">
        <f>IF(N518="sníž. přenesená",J518,0)</f>
        <v>0</v>
      </c>
      <c r="BI518" s="229">
        <f>IF(N518="nulová",J518,0)</f>
        <v>0</v>
      </c>
      <c r="BJ518" s="17" t="s">
        <v>162</v>
      </c>
      <c r="BK518" s="229">
        <f>ROUND(I518*H518,2)</f>
        <v>0</v>
      </c>
      <c r="BL518" s="17" t="s">
        <v>246</v>
      </c>
      <c r="BM518" s="228" t="s">
        <v>809</v>
      </c>
    </row>
    <row r="519" s="13" customFormat="1">
      <c r="A519" s="13"/>
      <c r="B519" s="230"/>
      <c r="C519" s="231"/>
      <c r="D519" s="232" t="s">
        <v>164</v>
      </c>
      <c r="E519" s="233" t="s">
        <v>1</v>
      </c>
      <c r="F519" s="234" t="s">
        <v>100</v>
      </c>
      <c r="G519" s="231"/>
      <c r="H519" s="235">
        <v>189.54499999999999</v>
      </c>
      <c r="I519" s="236"/>
      <c r="J519" s="231"/>
      <c r="K519" s="231"/>
      <c r="L519" s="237"/>
      <c r="M519" s="238"/>
      <c r="N519" s="239"/>
      <c r="O519" s="239"/>
      <c r="P519" s="239"/>
      <c r="Q519" s="239"/>
      <c r="R519" s="239"/>
      <c r="S519" s="239"/>
      <c r="T519" s="240"/>
      <c r="U519" s="13"/>
      <c r="V519" s="13"/>
      <c r="W519" s="13"/>
      <c r="X519" s="13"/>
      <c r="Y519" s="13"/>
      <c r="Z519" s="13"/>
      <c r="AA519" s="13"/>
      <c r="AB519" s="13"/>
      <c r="AC519" s="13"/>
      <c r="AD519" s="13"/>
      <c r="AE519" s="13"/>
      <c r="AT519" s="241" t="s">
        <v>164</v>
      </c>
      <c r="AU519" s="241" t="s">
        <v>162</v>
      </c>
      <c r="AV519" s="13" t="s">
        <v>162</v>
      </c>
      <c r="AW519" s="13" t="s">
        <v>34</v>
      </c>
      <c r="AX519" s="13" t="s">
        <v>78</v>
      </c>
      <c r="AY519" s="241" t="s">
        <v>156</v>
      </c>
    </row>
    <row r="520" s="13" customFormat="1">
      <c r="A520" s="13"/>
      <c r="B520" s="230"/>
      <c r="C520" s="231"/>
      <c r="D520" s="232" t="s">
        <v>164</v>
      </c>
      <c r="E520" s="233" t="s">
        <v>1</v>
      </c>
      <c r="F520" s="234" t="s">
        <v>97</v>
      </c>
      <c r="G520" s="231"/>
      <c r="H520" s="235">
        <v>81.109999999999999</v>
      </c>
      <c r="I520" s="236"/>
      <c r="J520" s="231"/>
      <c r="K520" s="231"/>
      <c r="L520" s="237"/>
      <c r="M520" s="238"/>
      <c r="N520" s="239"/>
      <c r="O520" s="239"/>
      <c r="P520" s="239"/>
      <c r="Q520" s="239"/>
      <c r="R520" s="239"/>
      <c r="S520" s="239"/>
      <c r="T520" s="240"/>
      <c r="U520" s="13"/>
      <c r="V520" s="13"/>
      <c r="W520" s="13"/>
      <c r="X520" s="13"/>
      <c r="Y520" s="13"/>
      <c r="Z520" s="13"/>
      <c r="AA520" s="13"/>
      <c r="AB520" s="13"/>
      <c r="AC520" s="13"/>
      <c r="AD520" s="13"/>
      <c r="AE520" s="13"/>
      <c r="AT520" s="241" t="s">
        <v>164</v>
      </c>
      <c r="AU520" s="241" t="s">
        <v>162</v>
      </c>
      <c r="AV520" s="13" t="s">
        <v>162</v>
      </c>
      <c r="AW520" s="13" t="s">
        <v>34</v>
      </c>
      <c r="AX520" s="13" t="s">
        <v>78</v>
      </c>
      <c r="AY520" s="241" t="s">
        <v>156</v>
      </c>
    </row>
    <row r="521" s="13" customFormat="1">
      <c r="A521" s="13"/>
      <c r="B521" s="230"/>
      <c r="C521" s="231"/>
      <c r="D521" s="232" t="s">
        <v>164</v>
      </c>
      <c r="E521" s="233" t="s">
        <v>1</v>
      </c>
      <c r="F521" s="234" t="s">
        <v>810</v>
      </c>
      <c r="G521" s="231"/>
      <c r="H521" s="235">
        <v>-27.239999999999998</v>
      </c>
      <c r="I521" s="236"/>
      <c r="J521" s="231"/>
      <c r="K521" s="231"/>
      <c r="L521" s="237"/>
      <c r="M521" s="238"/>
      <c r="N521" s="239"/>
      <c r="O521" s="239"/>
      <c r="P521" s="239"/>
      <c r="Q521" s="239"/>
      <c r="R521" s="239"/>
      <c r="S521" s="239"/>
      <c r="T521" s="240"/>
      <c r="U521" s="13"/>
      <c r="V521" s="13"/>
      <c r="W521" s="13"/>
      <c r="X521" s="13"/>
      <c r="Y521" s="13"/>
      <c r="Z521" s="13"/>
      <c r="AA521" s="13"/>
      <c r="AB521" s="13"/>
      <c r="AC521" s="13"/>
      <c r="AD521" s="13"/>
      <c r="AE521" s="13"/>
      <c r="AT521" s="241" t="s">
        <v>164</v>
      </c>
      <c r="AU521" s="241" t="s">
        <v>162</v>
      </c>
      <c r="AV521" s="13" t="s">
        <v>162</v>
      </c>
      <c r="AW521" s="13" t="s">
        <v>34</v>
      </c>
      <c r="AX521" s="13" t="s">
        <v>78</v>
      </c>
      <c r="AY521" s="241" t="s">
        <v>156</v>
      </c>
    </row>
    <row r="522" s="14" customFormat="1">
      <c r="A522" s="14"/>
      <c r="B522" s="242"/>
      <c r="C522" s="243"/>
      <c r="D522" s="232" t="s">
        <v>164</v>
      </c>
      <c r="E522" s="244" t="s">
        <v>1</v>
      </c>
      <c r="F522" s="245" t="s">
        <v>167</v>
      </c>
      <c r="G522" s="243"/>
      <c r="H522" s="246">
        <v>243.41499999999999</v>
      </c>
      <c r="I522" s="247"/>
      <c r="J522" s="243"/>
      <c r="K522" s="243"/>
      <c r="L522" s="248"/>
      <c r="M522" s="249"/>
      <c r="N522" s="250"/>
      <c r="O522" s="250"/>
      <c r="P522" s="250"/>
      <c r="Q522" s="250"/>
      <c r="R522" s="250"/>
      <c r="S522" s="250"/>
      <c r="T522" s="251"/>
      <c r="U522" s="14"/>
      <c r="V522" s="14"/>
      <c r="W522" s="14"/>
      <c r="X522" s="14"/>
      <c r="Y522" s="14"/>
      <c r="Z522" s="14"/>
      <c r="AA522" s="14"/>
      <c r="AB522" s="14"/>
      <c r="AC522" s="14"/>
      <c r="AD522" s="14"/>
      <c r="AE522" s="14"/>
      <c r="AT522" s="252" t="s">
        <v>164</v>
      </c>
      <c r="AU522" s="252" t="s">
        <v>162</v>
      </c>
      <c r="AV522" s="14" t="s">
        <v>161</v>
      </c>
      <c r="AW522" s="14" t="s">
        <v>34</v>
      </c>
      <c r="AX522" s="14" t="s">
        <v>86</v>
      </c>
      <c r="AY522" s="252" t="s">
        <v>156</v>
      </c>
    </row>
    <row r="523" s="2" customFormat="1" ht="21.75" customHeight="1">
      <c r="A523" s="38"/>
      <c r="B523" s="39"/>
      <c r="C523" s="216" t="s">
        <v>811</v>
      </c>
      <c r="D523" s="216" t="s">
        <v>158</v>
      </c>
      <c r="E523" s="217" t="s">
        <v>812</v>
      </c>
      <c r="F523" s="218" t="s">
        <v>813</v>
      </c>
      <c r="G523" s="219" t="s">
        <v>90</v>
      </c>
      <c r="H523" s="220">
        <v>10.5</v>
      </c>
      <c r="I523" s="221"/>
      <c r="J523" s="222">
        <f>ROUND(I523*H523,2)</f>
        <v>0</v>
      </c>
      <c r="K523" s="223"/>
      <c r="L523" s="44"/>
      <c r="M523" s="224" t="s">
        <v>1</v>
      </c>
      <c r="N523" s="225" t="s">
        <v>44</v>
      </c>
      <c r="O523" s="91"/>
      <c r="P523" s="226">
        <f>O523*H523</f>
        <v>0</v>
      </c>
      <c r="Q523" s="226">
        <v>0</v>
      </c>
      <c r="R523" s="226">
        <f>Q523*H523</f>
        <v>0</v>
      </c>
      <c r="S523" s="226">
        <v>0</v>
      </c>
      <c r="T523" s="227">
        <f>S523*H523</f>
        <v>0</v>
      </c>
      <c r="U523" s="38"/>
      <c r="V523" s="38"/>
      <c r="W523" s="38"/>
      <c r="X523" s="38"/>
      <c r="Y523" s="38"/>
      <c r="Z523" s="38"/>
      <c r="AA523" s="38"/>
      <c r="AB523" s="38"/>
      <c r="AC523" s="38"/>
      <c r="AD523" s="38"/>
      <c r="AE523" s="38"/>
      <c r="AR523" s="228" t="s">
        <v>246</v>
      </c>
      <c r="AT523" s="228" t="s">
        <v>158</v>
      </c>
      <c r="AU523" s="228" t="s">
        <v>162</v>
      </c>
      <c r="AY523" s="17" t="s">
        <v>156</v>
      </c>
      <c r="BE523" s="229">
        <f>IF(N523="základní",J523,0)</f>
        <v>0</v>
      </c>
      <c r="BF523" s="229">
        <f>IF(N523="snížená",J523,0)</f>
        <v>0</v>
      </c>
      <c r="BG523" s="229">
        <f>IF(N523="zákl. přenesená",J523,0)</f>
        <v>0</v>
      </c>
      <c r="BH523" s="229">
        <f>IF(N523="sníž. přenesená",J523,0)</f>
        <v>0</v>
      </c>
      <c r="BI523" s="229">
        <f>IF(N523="nulová",J523,0)</f>
        <v>0</v>
      </c>
      <c r="BJ523" s="17" t="s">
        <v>162</v>
      </c>
      <c r="BK523" s="229">
        <f>ROUND(I523*H523,2)</f>
        <v>0</v>
      </c>
      <c r="BL523" s="17" t="s">
        <v>246</v>
      </c>
      <c r="BM523" s="228" t="s">
        <v>814</v>
      </c>
    </row>
    <row r="524" s="13" customFormat="1">
      <c r="A524" s="13"/>
      <c r="B524" s="230"/>
      <c r="C524" s="231"/>
      <c r="D524" s="232" t="s">
        <v>164</v>
      </c>
      <c r="E524" s="233" t="s">
        <v>1</v>
      </c>
      <c r="F524" s="234" t="s">
        <v>815</v>
      </c>
      <c r="G524" s="231"/>
      <c r="H524" s="235">
        <v>2.1000000000000001</v>
      </c>
      <c r="I524" s="236"/>
      <c r="J524" s="231"/>
      <c r="K524" s="231"/>
      <c r="L524" s="237"/>
      <c r="M524" s="238"/>
      <c r="N524" s="239"/>
      <c r="O524" s="239"/>
      <c r="P524" s="239"/>
      <c r="Q524" s="239"/>
      <c r="R524" s="239"/>
      <c r="S524" s="239"/>
      <c r="T524" s="240"/>
      <c r="U524" s="13"/>
      <c r="V524" s="13"/>
      <c r="W524" s="13"/>
      <c r="X524" s="13"/>
      <c r="Y524" s="13"/>
      <c r="Z524" s="13"/>
      <c r="AA524" s="13"/>
      <c r="AB524" s="13"/>
      <c r="AC524" s="13"/>
      <c r="AD524" s="13"/>
      <c r="AE524" s="13"/>
      <c r="AT524" s="241" t="s">
        <v>164</v>
      </c>
      <c r="AU524" s="241" t="s">
        <v>162</v>
      </c>
      <c r="AV524" s="13" t="s">
        <v>162</v>
      </c>
      <c r="AW524" s="13" t="s">
        <v>34</v>
      </c>
      <c r="AX524" s="13" t="s">
        <v>78</v>
      </c>
      <c r="AY524" s="241" t="s">
        <v>156</v>
      </c>
    </row>
    <row r="525" s="13" customFormat="1">
      <c r="A525" s="13"/>
      <c r="B525" s="230"/>
      <c r="C525" s="231"/>
      <c r="D525" s="232" t="s">
        <v>164</v>
      </c>
      <c r="E525" s="233" t="s">
        <v>1</v>
      </c>
      <c r="F525" s="234" t="s">
        <v>816</v>
      </c>
      <c r="G525" s="231"/>
      <c r="H525" s="235">
        <v>2.7999999999999998</v>
      </c>
      <c r="I525" s="236"/>
      <c r="J525" s="231"/>
      <c r="K525" s="231"/>
      <c r="L525" s="237"/>
      <c r="M525" s="238"/>
      <c r="N525" s="239"/>
      <c r="O525" s="239"/>
      <c r="P525" s="239"/>
      <c r="Q525" s="239"/>
      <c r="R525" s="239"/>
      <c r="S525" s="239"/>
      <c r="T525" s="240"/>
      <c r="U525" s="13"/>
      <c r="V525" s="13"/>
      <c r="W525" s="13"/>
      <c r="X525" s="13"/>
      <c r="Y525" s="13"/>
      <c r="Z525" s="13"/>
      <c r="AA525" s="13"/>
      <c r="AB525" s="13"/>
      <c r="AC525" s="13"/>
      <c r="AD525" s="13"/>
      <c r="AE525" s="13"/>
      <c r="AT525" s="241" t="s">
        <v>164</v>
      </c>
      <c r="AU525" s="241" t="s">
        <v>162</v>
      </c>
      <c r="AV525" s="13" t="s">
        <v>162</v>
      </c>
      <c r="AW525" s="13" t="s">
        <v>34</v>
      </c>
      <c r="AX525" s="13" t="s">
        <v>78</v>
      </c>
      <c r="AY525" s="241" t="s">
        <v>156</v>
      </c>
    </row>
    <row r="526" s="13" customFormat="1">
      <c r="A526" s="13"/>
      <c r="B526" s="230"/>
      <c r="C526" s="231"/>
      <c r="D526" s="232" t="s">
        <v>164</v>
      </c>
      <c r="E526" s="233" t="s">
        <v>1</v>
      </c>
      <c r="F526" s="234" t="s">
        <v>816</v>
      </c>
      <c r="G526" s="231"/>
      <c r="H526" s="235">
        <v>2.7999999999999998</v>
      </c>
      <c r="I526" s="236"/>
      <c r="J526" s="231"/>
      <c r="K526" s="231"/>
      <c r="L526" s="237"/>
      <c r="M526" s="238"/>
      <c r="N526" s="239"/>
      <c r="O526" s="239"/>
      <c r="P526" s="239"/>
      <c r="Q526" s="239"/>
      <c r="R526" s="239"/>
      <c r="S526" s="239"/>
      <c r="T526" s="240"/>
      <c r="U526" s="13"/>
      <c r="V526" s="13"/>
      <c r="W526" s="13"/>
      <c r="X526" s="13"/>
      <c r="Y526" s="13"/>
      <c r="Z526" s="13"/>
      <c r="AA526" s="13"/>
      <c r="AB526" s="13"/>
      <c r="AC526" s="13"/>
      <c r="AD526" s="13"/>
      <c r="AE526" s="13"/>
      <c r="AT526" s="241" t="s">
        <v>164</v>
      </c>
      <c r="AU526" s="241" t="s">
        <v>162</v>
      </c>
      <c r="AV526" s="13" t="s">
        <v>162</v>
      </c>
      <c r="AW526" s="13" t="s">
        <v>34</v>
      </c>
      <c r="AX526" s="13" t="s">
        <v>78</v>
      </c>
      <c r="AY526" s="241" t="s">
        <v>156</v>
      </c>
    </row>
    <row r="527" s="13" customFormat="1">
      <c r="A527" s="13"/>
      <c r="B527" s="230"/>
      <c r="C527" s="231"/>
      <c r="D527" s="232" t="s">
        <v>164</v>
      </c>
      <c r="E527" s="233" t="s">
        <v>1</v>
      </c>
      <c r="F527" s="234" t="s">
        <v>817</v>
      </c>
      <c r="G527" s="231"/>
      <c r="H527" s="235">
        <v>2.7999999999999998</v>
      </c>
      <c r="I527" s="236"/>
      <c r="J527" s="231"/>
      <c r="K527" s="231"/>
      <c r="L527" s="237"/>
      <c r="M527" s="238"/>
      <c r="N527" s="239"/>
      <c r="O527" s="239"/>
      <c r="P527" s="239"/>
      <c r="Q527" s="239"/>
      <c r="R527" s="239"/>
      <c r="S527" s="239"/>
      <c r="T527" s="240"/>
      <c r="U527" s="13"/>
      <c r="V527" s="13"/>
      <c r="W527" s="13"/>
      <c r="X527" s="13"/>
      <c r="Y527" s="13"/>
      <c r="Z527" s="13"/>
      <c r="AA527" s="13"/>
      <c r="AB527" s="13"/>
      <c r="AC527" s="13"/>
      <c r="AD527" s="13"/>
      <c r="AE527" s="13"/>
      <c r="AT527" s="241" t="s">
        <v>164</v>
      </c>
      <c r="AU527" s="241" t="s">
        <v>162</v>
      </c>
      <c r="AV527" s="13" t="s">
        <v>162</v>
      </c>
      <c r="AW527" s="13" t="s">
        <v>34</v>
      </c>
      <c r="AX527" s="13" t="s">
        <v>78</v>
      </c>
      <c r="AY527" s="241" t="s">
        <v>156</v>
      </c>
    </row>
    <row r="528" s="14" customFormat="1">
      <c r="A528" s="14"/>
      <c r="B528" s="242"/>
      <c r="C528" s="243"/>
      <c r="D528" s="232" t="s">
        <v>164</v>
      </c>
      <c r="E528" s="244" t="s">
        <v>1</v>
      </c>
      <c r="F528" s="245" t="s">
        <v>167</v>
      </c>
      <c r="G528" s="243"/>
      <c r="H528" s="246">
        <v>10.5</v>
      </c>
      <c r="I528" s="247"/>
      <c r="J528" s="243"/>
      <c r="K528" s="243"/>
      <c r="L528" s="248"/>
      <c r="M528" s="249"/>
      <c r="N528" s="250"/>
      <c r="O528" s="250"/>
      <c r="P528" s="250"/>
      <c r="Q528" s="250"/>
      <c r="R528" s="250"/>
      <c r="S528" s="250"/>
      <c r="T528" s="251"/>
      <c r="U528" s="14"/>
      <c r="V528" s="14"/>
      <c r="W528" s="14"/>
      <c r="X528" s="14"/>
      <c r="Y528" s="14"/>
      <c r="Z528" s="14"/>
      <c r="AA528" s="14"/>
      <c r="AB528" s="14"/>
      <c r="AC528" s="14"/>
      <c r="AD528" s="14"/>
      <c r="AE528" s="14"/>
      <c r="AT528" s="252" t="s">
        <v>164</v>
      </c>
      <c r="AU528" s="252" t="s">
        <v>162</v>
      </c>
      <c r="AV528" s="14" t="s">
        <v>161</v>
      </c>
      <c r="AW528" s="14" t="s">
        <v>34</v>
      </c>
      <c r="AX528" s="14" t="s">
        <v>86</v>
      </c>
      <c r="AY528" s="252" t="s">
        <v>156</v>
      </c>
    </row>
    <row r="529" s="2" customFormat="1" ht="16.5" customHeight="1">
      <c r="A529" s="38"/>
      <c r="B529" s="39"/>
      <c r="C529" s="263" t="s">
        <v>818</v>
      </c>
      <c r="D529" s="263" t="s">
        <v>324</v>
      </c>
      <c r="E529" s="264" t="s">
        <v>819</v>
      </c>
      <c r="F529" s="265" t="s">
        <v>820</v>
      </c>
      <c r="G529" s="266" t="s">
        <v>90</v>
      </c>
      <c r="H529" s="267">
        <v>11.025</v>
      </c>
      <c r="I529" s="268"/>
      <c r="J529" s="269">
        <f>ROUND(I529*H529,2)</f>
        <v>0</v>
      </c>
      <c r="K529" s="270"/>
      <c r="L529" s="271"/>
      <c r="M529" s="272" t="s">
        <v>1</v>
      </c>
      <c r="N529" s="273" t="s">
        <v>44</v>
      </c>
      <c r="O529" s="91"/>
      <c r="P529" s="226">
        <f>O529*H529</f>
        <v>0</v>
      </c>
      <c r="Q529" s="226">
        <v>0</v>
      </c>
      <c r="R529" s="226">
        <f>Q529*H529</f>
        <v>0</v>
      </c>
      <c r="S529" s="226">
        <v>0</v>
      </c>
      <c r="T529" s="227">
        <f>S529*H529</f>
        <v>0</v>
      </c>
      <c r="U529" s="38"/>
      <c r="V529" s="38"/>
      <c r="W529" s="38"/>
      <c r="X529" s="38"/>
      <c r="Y529" s="38"/>
      <c r="Z529" s="38"/>
      <c r="AA529" s="38"/>
      <c r="AB529" s="38"/>
      <c r="AC529" s="38"/>
      <c r="AD529" s="38"/>
      <c r="AE529" s="38"/>
      <c r="AR529" s="228" t="s">
        <v>327</v>
      </c>
      <c r="AT529" s="228" t="s">
        <v>324</v>
      </c>
      <c r="AU529" s="228" t="s">
        <v>162</v>
      </c>
      <c r="AY529" s="17" t="s">
        <v>156</v>
      </c>
      <c r="BE529" s="229">
        <f>IF(N529="základní",J529,0)</f>
        <v>0</v>
      </c>
      <c r="BF529" s="229">
        <f>IF(N529="snížená",J529,0)</f>
        <v>0</v>
      </c>
      <c r="BG529" s="229">
        <f>IF(N529="zákl. přenesená",J529,0)</f>
        <v>0</v>
      </c>
      <c r="BH529" s="229">
        <f>IF(N529="sníž. přenesená",J529,0)</f>
        <v>0</v>
      </c>
      <c r="BI529" s="229">
        <f>IF(N529="nulová",J529,0)</f>
        <v>0</v>
      </c>
      <c r="BJ529" s="17" t="s">
        <v>162</v>
      </c>
      <c r="BK529" s="229">
        <f>ROUND(I529*H529,2)</f>
        <v>0</v>
      </c>
      <c r="BL529" s="17" t="s">
        <v>246</v>
      </c>
      <c r="BM529" s="228" t="s">
        <v>821</v>
      </c>
    </row>
    <row r="530" s="13" customFormat="1">
      <c r="A530" s="13"/>
      <c r="B530" s="230"/>
      <c r="C530" s="231"/>
      <c r="D530" s="232" t="s">
        <v>164</v>
      </c>
      <c r="E530" s="233" t="s">
        <v>1</v>
      </c>
      <c r="F530" s="234" t="s">
        <v>822</v>
      </c>
      <c r="G530" s="231"/>
      <c r="H530" s="235">
        <v>10.5</v>
      </c>
      <c r="I530" s="236"/>
      <c r="J530" s="231"/>
      <c r="K530" s="231"/>
      <c r="L530" s="237"/>
      <c r="M530" s="238"/>
      <c r="N530" s="239"/>
      <c r="O530" s="239"/>
      <c r="P530" s="239"/>
      <c r="Q530" s="239"/>
      <c r="R530" s="239"/>
      <c r="S530" s="239"/>
      <c r="T530" s="240"/>
      <c r="U530" s="13"/>
      <c r="V530" s="13"/>
      <c r="W530" s="13"/>
      <c r="X530" s="13"/>
      <c r="Y530" s="13"/>
      <c r="Z530" s="13"/>
      <c r="AA530" s="13"/>
      <c r="AB530" s="13"/>
      <c r="AC530" s="13"/>
      <c r="AD530" s="13"/>
      <c r="AE530" s="13"/>
      <c r="AT530" s="241" t="s">
        <v>164</v>
      </c>
      <c r="AU530" s="241" t="s">
        <v>162</v>
      </c>
      <c r="AV530" s="13" t="s">
        <v>162</v>
      </c>
      <c r="AW530" s="13" t="s">
        <v>34</v>
      </c>
      <c r="AX530" s="13" t="s">
        <v>86</v>
      </c>
      <c r="AY530" s="241" t="s">
        <v>156</v>
      </c>
    </row>
    <row r="531" s="13" customFormat="1">
      <c r="A531" s="13"/>
      <c r="B531" s="230"/>
      <c r="C531" s="231"/>
      <c r="D531" s="232" t="s">
        <v>164</v>
      </c>
      <c r="E531" s="231"/>
      <c r="F531" s="234" t="s">
        <v>823</v>
      </c>
      <c r="G531" s="231"/>
      <c r="H531" s="235">
        <v>11.025</v>
      </c>
      <c r="I531" s="236"/>
      <c r="J531" s="231"/>
      <c r="K531" s="231"/>
      <c r="L531" s="237"/>
      <c r="M531" s="238"/>
      <c r="N531" s="239"/>
      <c r="O531" s="239"/>
      <c r="P531" s="239"/>
      <c r="Q531" s="239"/>
      <c r="R531" s="239"/>
      <c r="S531" s="239"/>
      <c r="T531" s="240"/>
      <c r="U531" s="13"/>
      <c r="V531" s="13"/>
      <c r="W531" s="13"/>
      <c r="X531" s="13"/>
      <c r="Y531" s="13"/>
      <c r="Z531" s="13"/>
      <c r="AA531" s="13"/>
      <c r="AB531" s="13"/>
      <c r="AC531" s="13"/>
      <c r="AD531" s="13"/>
      <c r="AE531" s="13"/>
      <c r="AT531" s="241" t="s">
        <v>164</v>
      </c>
      <c r="AU531" s="241" t="s">
        <v>162</v>
      </c>
      <c r="AV531" s="13" t="s">
        <v>162</v>
      </c>
      <c r="AW531" s="13" t="s">
        <v>4</v>
      </c>
      <c r="AX531" s="13" t="s">
        <v>86</v>
      </c>
      <c r="AY531" s="241" t="s">
        <v>156</v>
      </c>
    </row>
    <row r="532" s="2" customFormat="1" ht="24.15" customHeight="1">
      <c r="A532" s="38"/>
      <c r="B532" s="39"/>
      <c r="C532" s="263" t="s">
        <v>824</v>
      </c>
      <c r="D532" s="263" t="s">
        <v>324</v>
      </c>
      <c r="E532" s="264" t="s">
        <v>825</v>
      </c>
      <c r="F532" s="265" t="s">
        <v>826</v>
      </c>
      <c r="G532" s="266" t="s">
        <v>224</v>
      </c>
      <c r="H532" s="267">
        <v>26.199999999999999</v>
      </c>
      <c r="I532" s="268"/>
      <c r="J532" s="269">
        <f>ROUND(I532*H532,2)</f>
        <v>0</v>
      </c>
      <c r="K532" s="270"/>
      <c r="L532" s="271"/>
      <c r="M532" s="272" t="s">
        <v>1</v>
      </c>
      <c r="N532" s="273" t="s">
        <v>44</v>
      </c>
      <c r="O532" s="91"/>
      <c r="P532" s="226">
        <f>O532*H532</f>
        <v>0</v>
      </c>
      <c r="Q532" s="226">
        <v>2.0000000000000002E-05</v>
      </c>
      <c r="R532" s="226">
        <f>Q532*H532</f>
        <v>0.00052400000000000005</v>
      </c>
      <c r="S532" s="226">
        <v>0</v>
      </c>
      <c r="T532" s="227">
        <f>S532*H532</f>
        <v>0</v>
      </c>
      <c r="U532" s="38"/>
      <c r="V532" s="38"/>
      <c r="W532" s="38"/>
      <c r="X532" s="38"/>
      <c r="Y532" s="38"/>
      <c r="Z532" s="38"/>
      <c r="AA532" s="38"/>
      <c r="AB532" s="38"/>
      <c r="AC532" s="38"/>
      <c r="AD532" s="38"/>
      <c r="AE532" s="38"/>
      <c r="AR532" s="228" t="s">
        <v>327</v>
      </c>
      <c r="AT532" s="228" t="s">
        <v>324</v>
      </c>
      <c r="AU532" s="228" t="s">
        <v>162</v>
      </c>
      <c r="AY532" s="17" t="s">
        <v>156</v>
      </c>
      <c r="BE532" s="229">
        <f>IF(N532="základní",J532,0)</f>
        <v>0</v>
      </c>
      <c r="BF532" s="229">
        <f>IF(N532="snížená",J532,0)</f>
        <v>0</v>
      </c>
      <c r="BG532" s="229">
        <f>IF(N532="zákl. přenesená",J532,0)</f>
        <v>0</v>
      </c>
      <c r="BH532" s="229">
        <f>IF(N532="sníž. přenesená",J532,0)</f>
        <v>0</v>
      </c>
      <c r="BI532" s="229">
        <f>IF(N532="nulová",J532,0)</f>
        <v>0</v>
      </c>
      <c r="BJ532" s="17" t="s">
        <v>162</v>
      </c>
      <c r="BK532" s="229">
        <f>ROUND(I532*H532,2)</f>
        <v>0</v>
      </c>
      <c r="BL532" s="17" t="s">
        <v>246</v>
      </c>
      <c r="BM532" s="228" t="s">
        <v>827</v>
      </c>
    </row>
    <row r="533" s="13" customFormat="1">
      <c r="A533" s="13"/>
      <c r="B533" s="230"/>
      <c r="C533" s="231"/>
      <c r="D533" s="232" t="s">
        <v>164</v>
      </c>
      <c r="E533" s="233" t="s">
        <v>1</v>
      </c>
      <c r="F533" s="234" t="s">
        <v>828</v>
      </c>
      <c r="G533" s="231"/>
      <c r="H533" s="235">
        <v>5.7999999999999998</v>
      </c>
      <c r="I533" s="236"/>
      <c r="J533" s="231"/>
      <c r="K533" s="231"/>
      <c r="L533" s="237"/>
      <c r="M533" s="238"/>
      <c r="N533" s="239"/>
      <c r="O533" s="239"/>
      <c r="P533" s="239"/>
      <c r="Q533" s="239"/>
      <c r="R533" s="239"/>
      <c r="S533" s="239"/>
      <c r="T533" s="240"/>
      <c r="U533" s="13"/>
      <c r="V533" s="13"/>
      <c r="W533" s="13"/>
      <c r="X533" s="13"/>
      <c r="Y533" s="13"/>
      <c r="Z533" s="13"/>
      <c r="AA533" s="13"/>
      <c r="AB533" s="13"/>
      <c r="AC533" s="13"/>
      <c r="AD533" s="13"/>
      <c r="AE533" s="13"/>
      <c r="AT533" s="241" t="s">
        <v>164</v>
      </c>
      <c r="AU533" s="241" t="s">
        <v>162</v>
      </c>
      <c r="AV533" s="13" t="s">
        <v>162</v>
      </c>
      <c r="AW533" s="13" t="s">
        <v>34</v>
      </c>
      <c r="AX533" s="13" t="s">
        <v>78</v>
      </c>
      <c r="AY533" s="241" t="s">
        <v>156</v>
      </c>
    </row>
    <row r="534" s="13" customFormat="1">
      <c r="A534" s="13"/>
      <c r="B534" s="230"/>
      <c r="C534" s="231"/>
      <c r="D534" s="232" t="s">
        <v>164</v>
      </c>
      <c r="E534" s="233" t="s">
        <v>1</v>
      </c>
      <c r="F534" s="234" t="s">
        <v>829</v>
      </c>
      <c r="G534" s="231"/>
      <c r="H534" s="235">
        <v>6.7999999999999998</v>
      </c>
      <c r="I534" s="236"/>
      <c r="J534" s="231"/>
      <c r="K534" s="231"/>
      <c r="L534" s="237"/>
      <c r="M534" s="238"/>
      <c r="N534" s="239"/>
      <c r="O534" s="239"/>
      <c r="P534" s="239"/>
      <c r="Q534" s="239"/>
      <c r="R534" s="239"/>
      <c r="S534" s="239"/>
      <c r="T534" s="240"/>
      <c r="U534" s="13"/>
      <c r="V534" s="13"/>
      <c r="W534" s="13"/>
      <c r="X534" s="13"/>
      <c r="Y534" s="13"/>
      <c r="Z534" s="13"/>
      <c r="AA534" s="13"/>
      <c r="AB534" s="13"/>
      <c r="AC534" s="13"/>
      <c r="AD534" s="13"/>
      <c r="AE534" s="13"/>
      <c r="AT534" s="241" t="s">
        <v>164</v>
      </c>
      <c r="AU534" s="241" t="s">
        <v>162</v>
      </c>
      <c r="AV534" s="13" t="s">
        <v>162</v>
      </c>
      <c r="AW534" s="13" t="s">
        <v>34</v>
      </c>
      <c r="AX534" s="13" t="s">
        <v>78</v>
      </c>
      <c r="AY534" s="241" t="s">
        <v>156</v>
      </c>
    </row>
    <row r="535" s="13" customFormat="1">
      <c r="A535" s="13"/>
      <c r="B535" s="230"/>
      <c r="C535" s="231"/>
      <c r="D535" s="232" t="s">
        <v>164</v>
      </c>
      <c r="E535" s="233" t="s">
        <v>1</v>
      </c>
      <c r="F535" s="234" t="s">
        <v>829</v>
      </c>
      <c r="G535" s="231"/>
      <c r="H535" s="235">
        <v>6.7999999999999998</v>
      </c>
      <c r="I535" s="236"/>
      <c r="J535" s="231"/>
      <c r="K535" s="231"/>
      <c r="L535" s="237"/>
      <c r="M535" s="238"/>
      <c r="N535" s="239"/>
      <c r="O535" s="239"/>
      <c r="P535" s="239"/>
      <c r="Q535" s="239"/>
      <c r="R535" s="239"/>
      <c r="S535" s="239"/>
      <c r="T535" s="240"/>
      <c r="U535" s="13"/>
      <c r="V535" s="13"/>
      <c r="W535" s="13"/>
      <c r="X535" s="13"/>
      <c r="Y535" s="13"/>
      <c r="Z535" s="13"/>
      <c r="AA535" s="13"/>
      <c r="AB535" s="13"/>
      <c r="AC535" s="13"/>
      <c r="AD535" s="13"/>
      <c r="AE535" s="13"/>
      <c r="AT535" s="241" t="s">
        <v>164</v>
      </c>
      <c r="AU535" s="241" t="s">
        <v>162</v>
      </c>
      <c r="AV535" s="13" t="s">
        <v>162</v>
      </c>
      <c r="AW535" s="13" t="s">
        <v>34</v>
      </c>
      <c r="AX535" s="13" t="s">
        <v>78</v>
      </c>
      <c r="AY535" s="241" t="s">
        <v>156</v>
      </c>
    </row>
    <row r="536" s="13" customFormat="1">
      <c r="A536" s="13"/>
      <c r="B536" s="230"/>
      <c r="C536" s="231"/>
      <c r="D536" s="232" t="s">
        <v>164</v>
      </c>
      <c r="E536" s="233" t="s">
        <v>1</v>
      </c>
      <c r="F536" s="234" t="s">
        <v>830</v>
      </c>
      <c r="G536" s="231"/>
      <c r="H536" s="235">
        <v>6.7999999999999998</v>
      </c>
      <c r="I536" s="236"/>
      <c r="J536" s="231"/>
      <c r="K536" s="231"/>
      <c r="L536" s="237"/>
      <c r="M536" s="238"/>
      <c r="N536" s="239"/>
      <c r="O536" s="239"/>
      <c r="P536" s="239"/>
      <c r="Q536" s="239"/>
      <c r="R536" s="239"/>
      <c r="S536" s="239"/>
      <c r="T536" s="240"/>
      <c r="U536" s="13"/>
      <c r="V536" s="13"/>
      <c r="W536" s="13"/>
      <c r="X536" s="13"/>
      <c r="Y536" s="13"/>
      <c r="Z536" s="13"/>
      <c r="AA536" s="13"/>
      <c r="AB536" s="13"/>
      <c r="AC536" s="13"/>
      <c r="AD536" s="13"/>
      <c r="AE536" s="13"/>
      <c r="AT536" s="241" t="s">
        <v>164</v>
      </c>
      <c r="AU536" s="241" t="s">
        <v>162</v>
      </c>
      <c r="AV536" s="13" t="s">
        <v>162</v>
      </c>
      <c r="AW536" s="13" t="s">
        <v>34</v>
      </c>
      <c r="AX536" s="13" t="s">
        <v>78</v>
      </c>
      <c r="AY536" s="241" t="s">
        <v>156</v>
      </c>
    </row>
    <row r="537" s="14" customFormat="1">
      <c r="A537" s="14"/>
      <c r="B537" s="242"/>
      <c r="C537" s="243"/>
      <c r="D537" s="232" t="s">
        <v>164</v>
      </c>
      <c r="E537" s="244" t="s">
        <v>1</v>
      </c>
      <c r="F537" s="245" t="s">
        <v>167</v>
      </c>
      <c r="G537" s="243"/>
      <c r="H537" s="246">
        <v>26.199999999999999</v>
      </c>
      <c r="I537" s="247"/>
      <c r="J537" s="243"/>
      <c r="K537" s="243"/>
      <c r="L537" s="248"/>
      <c r="M537" s="249"/>
      <c r="N537" s="250"/>
      <c r="O537" s="250"/>
      <c r="P537" s="250"/>
      <c r="Q537" s="250"/>
      <c r="R537" s="250"/>
      <c r="S537" s="250"/>
      <c r="T537" s="251"/>
      <c r="U537" s="14"/>
      <c r="V537" s="14"/>
      <c r="W537" s="14"/>
      <c r="X537" s="14"/>
      <c r="Y537" s="14"/>
      <c r="Z537" s="14"/>
      <c r="AA537" s="14"/>
      <c r="AB537" s="14"/>
      <c r="AC537" s="14"/>
      <c r="AD537" s="14"/>
      <c r="AE537" s="14"/>
      <c r="AT537" s="252" t="s">
        <v>164</v>
      </c>
      <c r="AU537" s="252" t="s">
        <v>162</v>
      </c>
      <c r="AV537" s="14" t="s">
        <v>161</v>
      </c>
      <c r="AW537" s="14" t="s">
        <v>34</v>
      </c>
      <c r="AX537" s="14" t="s">
        <v>86</v>
      </c>
      <c r="AY537" s="252" t="s">
        <v>156</v>
      </c>
    </row>
    <row r="538" s="2" customFormat="1" ht="33" customHeight="1">
      <c r="A538" s="38"/>
      <c r="B538" s="39"/>
      <c r="C538" s="216" t="s">
        <v>831</v>
      </c>
      <c r="D538" s="216" t="s">
        <v>158</v>
      </c>
      <c r="E538" s="217" t="s">
        <v>832</v>
      </c>
      <c r="F538" s="218" t="s">
        <v>833</v>
      </c>
      <c r="G538" s="219" t="s">
        <v>90</v>
      </c>
      <c r="H538" s="220">
        <v>253.315</v>
      </c>
      <c r="I538" s="221"/>
      <c r="J538" s="222">
        <f>ROUND(I538*H538,2)</f>
        <v>0</v>
      </c>
      <c r="K538" s="223"/>
      <c r="L538" s="44"/>
      <c r="M538" s="224" t="s">
        <v>1</v>
      </c>
      <c r="N538" s="225" t="s">
        <v>44</v>
      </c>
      <c r="O538" s="91"/>
      <c r="P538" s="226">
        <f>O538*H538</f>
        <v>0</v>
      </c>
      <c r="Q538" s="226">
        <v>0.00020000000000000001</v>
      </c>
      <c r="R538" s="226">
        <f>Q538*H538</f>
        <v>0.050663</v>
      </c>
      <c r="S538" s="226">
        <v>0</v>
      </c>
      <c r="T538" s="227">
        <f>S538*H538</f>
        <v>0</v>
      </c>
      <c r="U538" s="38"/>
      <c r="V538" s="38"/>
      <c r="W538" s="38"/>
      <c r="X538" s="38"/>
      <c r="Y538" s="38"/>
      <c r="Z538" s="38"/>
      <c r="AA538" s="38"/>
      <c r="AB538" s="38"/>
      <c r="AC538" s="38"/>
      <c r="AD538" s="38"/>
      <c r="AE538" s="38"/>
      <c r="AR538" s="228" t="s">
        <v>246</v>
      </c>
      <c r="AT538" s="228" t="s">
        <v>158</v>
      </c>
      <c r="AU538" s="228" t="s">
        <v>162</v>
      </c>
      <c r="AY538" s="17" t="s">
        <v>156</v>
      </c>
      <c r="BE538" s="229">
        <f>IF(N538="základní",J538,0)</f>
        <v>0</v>
      </c>
      <c r="BF538" s="229">
        <f>IF(N538="snížená",J538,0)</f>
        <v>0</v>
      </c>
      <c r="BG538" s="229">
        <f>IF(N538="zákl. přenesená",J538,0)</f>
        <v>0</v>
      </c>
      <c r="BH538" s="229">
        <f>IF(N538="sníž. přenesená",J538,0)</f>
        <v>0</v>
      </c>
      <c r="BI538" s="229">
        <f>IF(N538="nulová",J538,0)</f>
        <v>0</v>
      </c>
      <c r="BJ538" s="17" t="s">
        <v>162</v>
      </c>
      <c r="BK538" s="229">
        <f>ROUND(I538*H538,2)</f>
        <v>0</v>
      </c>
      <c r="BL538" s="17" t="s">
        <v>246</v>
      </c>
      <c r="BM538" s="228" t="s">
        <v>834</v>
      </c>
    </row>
    <row r="539" s="13" customFormat="1">
      <c r="A539" s="13"/>
      <c r="B539" s="230"/>
      <c r="C539" s="231"/>
      <c r="D539" s="232" t="s">
        <v>164</v>
      </c>
      <c r="E539" s="233" t="s">
        <v>1</v>
      </c>
      <c r="F539" s="234" t="s">
        <v>97</v>
      </c>
      <c r="G539" s="231"/>
      <c r="H539" s="235">
        <v>81.109999999999999</v>
      </c>
      <c r="I539" s="236"/>
      <c r="J539" s="231"/>
      <c r="K539" s="231"/>
      <c r="L539" s="237"/>
      <c r="M539" s="238"/>
      <c r="N539" s="239"/>
      <c r="O539" s="239"/>
      <c r="P539" s="239"/>
      <c r="Q539" s="239"/>
      <c r="R539" s="239"/>
      <c r="S539" s="239"/>
      <c r="T539" s="240"/>
      <c r="U539" s="13"/>
      <c r="V539" s="13"/>
      <c r="W539" s="13"/>
      <c r="X539" s="13"/>
      <c r="Y539" s="13"/>
      <c r="Z539" s="13"/>
      <c r="AA539" s="13"/>
      <c r="AB539" s="13"/>
      <c r="AC539" s="13"/>
      <c r="AD539" s="13"/>
      <c r="AE539" s="13"/>
      <c r="AT539" s="241" t="s">
        <v>164</v>
      </c>
      <c r="AU539" s="241" t="s">
        <v>162</v>
      </c>
      <c r="AV539" s="13" t="s">
        <v>162</v>
      </c>
      <c r="AW539" s="13" t="s">
        <v>34</v>
      </c>
      <c r="AX539" s="13" t="s">
        <v>78</v>
      </c>
      <c r="AY539" s="241" t="s">
        <v>156</v>
      </c>
    </row>
    <row r="540" s="13" customFormat="1">
      <c r="A540" s="13"/>
      <c r="B540" s="230"/>
      <c r="C540" s="231"/>
      <c r="D540" s="232" t="s">
        <v>164</v>
      </c>
      <c r="E540" s="233" t="s">
        <v>1</v>
      </c>
      <c r="F540" s="234" t="s">
        <v>100</v>
      </c>
      <c r="G540" s="231"/>
      <c r="H540" s="235">
        <v>189.54499999999999</v>
      </c>
      <c r="I540" s="236"/>
      <c r="J540" s="231"/>
      <c r="K540" s="231"/>
      <c r="L540" s="237"/>
      <c r="M540" s="238"/>
      <c r="N540" s="239"/>
      <c r="O540" s="239"/>
      <c r="P540" s="239"/>
      <c r="Q540" s="239"/>
      <c r="R540" s="239"/>
      <c r="S540" s="239"/>
      <c r="T540" s="240"/>
      <c r="U540" s="13"/>
      <c r="V540" s="13"/>
      <c r="W540" s="13"/>
      <c r="X540" s="13"/>
      <c r="Y540" s="13"/>
      <c r="Z540" s="13"/>
      <c r="AA540" s="13"/>
      <c r="AB540" s="13"/>
      <c r="AC540" s="13"/>
      <c r="AD540" s="13"/>
      <c r="AE540" s="13"/>
      <c r="AT540" s="241" t="s">
        <v>164</v>
      </c>
      <c r="AU540" s="241" t="s">
        <v>162</v>
      </c>
      <c r="AV540" s="13" t="s">
        <v>162</v>
      </c>
      <c r="AW540" s="13" t="s">
        <v>34</v>
      </c>
      <c r="AX540" s="13" t="s">
        <v>78</v>
      </c>
      <c r="AY540" s="241" t="s">
        <v>156</v>
      </c>
    </row>
    <row r="541" s="13" customFormat="1">
      <c r="A541" s="13"/>
      <c r="B541" s="230"/>
      <c r="C541" s="231"/>
      <c r="D541" s="232" t="s">
        <v>164</v>
      </c>
      <c r="E541" s="233" t="s">
        <v>1</v>
      </c>
      <c r="F541" s="234" t="s">
        <v>201</v>
      </c>
      <c r="G541" s="231"/>
      <c r="H541" s="235">
        <v>-17.34</v>
      </c>
      <c r="I541" s="236"/>
      <c r="J541" s="231"/>
      <c r="K541" s="231"/>
      <c r="L541" s="237"/>
      <c r="M541" s="238"/>
      <c r="N541" s="239"/>
      <c r="O541" s="239"/>
      <c r="P541" s="239"/>
      <c r="Q541" s="239"/>
      <c r="R541" s="239"/>
      <c r="S541" s="239"/>
      <c r="T541" s="240"/>
      <c r="U541" s="13"/>
      <c r="V541" s="13"/>
      <c r="W541" s="13"/>
      <c r="X541" s="13"/>
      <c r="Y541" s="13"/>
      <c r="Z541" s="13"/>
      <c r="AA541" s="13"/>
      <c r="AB541" s="13"/>
      <c r="AC541" s="13"/>
      <c r="AD541" s="13"/>
      <c r="AE541" s="13"/>
      <c r="AT541" s="241" t="s">
        <v>164</v>
      </c>
      <c r="AU541" s="241" t="s">
        <v>162</v>
      </c>
      <c r="AV541" s="13" t="s">
        <v>162</v>
      </c>
      <c r="AW541" s="13" t="s">
        <v>34</v>
      </c>
      <c r="AX541" s="13" t="s">
        <v>78</v>
      </c>
      <c r="AY541" s="241" t="s">
        <v>156</v>
      </c>
    </row>
    <row r="542" s="14" customFormat="1">
      <c r="A542" s="14"/>
      <c r="B542" s="242"/>
      <c r="C542" s="243"/>
      <c r="D542" s="232" t="s">
        <v>164</v>
      </c>
      <c r="E542" s="244" t="s">
        <v>1</v>
      </c>
      <c r="F542" s="245" t="s">
        <v>167</v>
      </c>
      <c r="G542" s="243"/>
      <c r="H542" s="246">
        <v>253.315</v>
      </c>
      <c r="I542" s="247"/>
      <c r="J542" s="243"/>
      <c r="K542" s="243"/>
      <c r="L542" s="248"/>
      <c r="M542" s="249"/>
      <c r="N542" s="250"/>
      <c r="O542" s="250"/>
      <c r="P542" s="250"/>
      <c r="Q542" s="250"/>
      <c r="R542" s="250"/>
      <c r="S542" s="250"/>
      <c r="T542" s="251"/>
      <c r="U542" s="14"/>
      <c r="V542" s="14"/>
      <c r="W542" s="14"/>
      <c r="X542" s="14"/>
      <c r="Y542" s="14"/>
      <c r="Z542" s="14"/>
      <c r="AA542" s="14"/>
      <c r="AB542" s="14"/>
      <c r="AC542" s="14"/>
      <c r="AD542" s="14"/>
      <c r="AE542" s="14"/>
      <c r="AT542" s="252" t="s">
        <v>164</v>
      </c>
      <c r="AU542" s="252" t="s">
        <v>162</v>
      </c>
      <c r="AV542" s="14" t="s">
        <v>161</v>
      </c>
      <c r="AW542" s="14" t="s">
        <v>34</v>
      </c>
      <c r="AX542" s="14" t="s">
        <v>86</v>
      </c>
      <c r="AY542" s="252" t="s">
        <v>156</v>
      </c>
    </row>
    <row r="543" s="2" customFormat="1" ht="24.15" customHeight="1">
      <c r="A543" s="38"/>
      <c r="B543" s="39"/>
      <c r="C543" s="216" t="s">
        <v>835</v>
      </c>
      <c r="D543" s="216" t="s">
        <v>158</v>
      </c>
      <c r="E543" s="217" t="s">
        <v>836</v>
      </c>
      <c r="F543" s="218" t="s">
        <v>837</v>
      </c>
      <c r="G543" s="219" t="s">
        <v>90</v>
      </c>
      <c r="H543" s="220">
        <v>253.315</v>
      </c>
      <c r="I543" s="221"/>
      <c r="J543" s="222">
        <f>ROUND(I543*H543,2)</f>
        <v>0</v>
      </c>
      <c r="K543" s="223"/>
      <c r="L543" s="44"/>
      <c r="M543" s="224" t="s">
        <v>1</v>
      </c>
      <c r="N543" s="225" t="s">
        <v>44</v>
      </c>
      <c r="O543" s="91"/>
      <c r="P543" s="226">
        <f>O543*H543</f>
        <v>0</v>
      </c>
      <c r="Q543" s="226">
        <v>0.00029</v>
      </c>
      <c r="R543" s="226">
        <f>Q543*H543</f>
        <v>0.073461349999999995</v>
      </c>
      <c r="S543" s="226">
        <v>0</v>
      </c>
      <c r="T543" s="227">
        <f>S543*H543</f>
        <v>0</v>
      </c>
      <c r="U543" s="38"/>
      <c r="V543" s="38"/>
      <c r="W543" s="38"/>
      <c r="X543" s="38"/>
      <c r="Y543" s="38"/>
      <c r="Z543" s="38"/>
      <c r="AA543" s="38"/>
      <c r="AB543" s="38"/>
      <c r="AC543" s="38"/>
      <c r="AD543" s="38"/>
      <c r="AE543" s="38"/>
      <c r="AR543" s="228" t="s">
        <v>246</v>
      </c>
      <c r="AT543" s="228" t="s">
        <v>158</v>
      </c>
      <c r="AU543" s="228" t="s">
        <v>162</v>
      </c>
      <c r="AY543" s="17" t="s">
        <v>156</v>
      </c>
      <c r="BE543" s="229">
        <f>IF(N543="základní",J543,0)</f>
        <v>0</v>
      </c>
      <c r="BF543" s="229">
        <f>IF(N543="snížená",J543,0)</f>
        <v>0</v>
      </c>
      <c r="BG543" s="229">
        <f>IF(N543="zákl. přenesená",J543,0)</f>
        <v>0</v>
      </c>
      <c r="BH543" s="229">
        <f>IF(N543="sníž. přenesená",J543,0)</f>
        <v>0</v>
      </c>
      <c r="BI543" s="229">
        <f>IF(N543="nulová",J543,0)</f>
        <v>0</v>
      </c>
      <c r="BJ543" s="17" t="s">
        <v>162</v>
      </c>
      <c r="BK543" s="229">
        <f>ROUND(I543*H543,2)</f>
        <v>0</v>
      </c>
      <c r="BL543" s="17" t="s">
        <v>246</v>
      </c>
      <c r="BM543" s="228" t="s">
        <v>838</v>
      </c>
    </row>
    <row r="544" s="13" customFormat="1">
      <c r="A544" s="13"/>
      <c r="B544" s="230"/>
      <c r="C544" s="231"/>
      <c r="D544" s="232" t="s">
        <v>164</v>
      </c>
      <c r="E544" s="233" t="s">
        <v>1</v>
      </c>
      <c r="F544" s="234" t="s">
        <v>97</v>
      </c>
      <c r="G544" s="231"/>
      <c r="H544" s="235">
        <v>81.109999999999999</v>
      </c>
      <c r="I544" s="236"/>
      <c r="J544" s="231"/>
      <c r="K544" s="231"/>
      <c r="L544" s="237"/>
      <c r="M544" s="238"/>
      <c r="N544" s="239"/>
      <c r="O544" s="239"/>
      <c r="P544" s="239"/>
      <c r="Q544" s="239"/>
      <c r="R544" s="239"/>
      <c r="S544" s="239"/>
      <c r="T544" s="240"/>
      <c r="U544" s="13"/>
      <c r="V544" s="13"/>
      <c r="W544" s="13"/>
      <c r="X544" s="13"/>
      <c r="Y544" s="13"/>
      <c r="Z544" s="13"/>
      <c r="AA544" s="13"/>
      <c r="AB544" s="13"/>
      <c r="AC544" s="13"/>
      <c r="AD544" s="13"/>
      <c r="AE544" s="13"/>
      <c r="AT544" s="241" t="s">
        <v>164</v>
      </c>
      <c r="AU544" s="241" t="s">
        <v>162</v>
      </c>
      <c r="AV544" s="13" t="s">
        <v>162</v>
      </c>
      <c r="AW544" s="13" t="s">
        <v>34</v>
      </c>
      <c r="AX544" s="13" t="s">
        <v>78</v>
      </c>
      <c r="AY544" s="241" t="s">
        <v>156</v>
      </c>
    </row>
    <row r="545" s="13" customFormat="1">
      <c r="A545" s="13"/>
      <c r="B545" s="230"/>
      <c r="C545" s="231"/>
      <c r="D545" s="232" t="s">
        <v>164</v>
      </c>
      <c r="E545" s="233" t="s">
        <v>1</v>
      </c>
      <c r="F545" s="234" t="s">
        <v>100</v>
      </c>
      <c r="G545" s="231"/>
      <c r="H545" s="235">
        <v>189.54499999999999</v>
      </c>
      <c r="I545" s="236"/>
      <c r="J545" s="231"/>
      <c r="K545" s="231"/>
      <c r="L545" s="237"/>
      <c r="M545" s="238"/>
      <c r="N545" s="239"/>
      <c r="O545" s="239"/>
      <c r="P545" s="239"/>
      <c r="Q545" s="239"/>
      <c r="R545" s="239"/>
      <c r="S545" s="239"/>
      <c r="T545" s="240"/>
      <c r="U545" s="13"/>
      <c r="V545" s="13"/>
      <c r="W545" s="13"/>
      <c r="X545" s="13"/>
      <c r="Y545" s="13"/>
      <c r="Z545" s="13"/>
      <c r="AA545" s="13"/>
      <c r="AB545" s="13"/>
      <c r="AC545" s="13"/>
      <c r="AD545" s="13"/>
      <c r="AE545" s="13"/>
      <c r="AT545" s="241" t="s">
        <v>164</v>
      </c>
      <c r="AU545" s="241" t="s">
        <v>162</v>
      </c>
      <c r="AV545" s="13" t="s">
        <v>162</v>
      </c>
      <c r="AW545" s="13" t="s">
        <v>34</v>
      </c>
      <c r="AX545" s="13" t="s">
        <v>78</v>
      </c>
      <c r="AY545" s="241" t="s">
        <v>156</v>
      </c>
    </row>
    <row r="546" s="13" customFormat="1">
      <c r="A546" s="13"/>
      <c r="B546" s="230"/>
      <c r="C546" s="231"/>
      <c r="D546" s="232" t="s">
        <v>164</v>
      </c>
      <c r="E546" s="233" t="s">
        <v>1</v>
      </c>
      <c r="F546" s="234" t="s">
        <v>201</v>
      </c>
      <c r="G546" s="231"/>
      <c r="H546" s="235">
        <v>-17.34</v>
      </c>
      <c r="I546" s="236"/>
      <c r="J546" s="231"/>
      <c r="K546" s="231"/>
      <c r="L546" s="237"/>
      <c r="M546" s="238"/>
      <c r="N546" s="239"/>
      <c r="O546" s="239"/>
      <c r="P546" s="239"/>
      <c r="Q546" s="239"/>
      <c r="R546" s="239"/>
      <c r="S546" s="239"/>
      <c r="T546" s="240"/>
      <c r="U546" s="13"/>
      <c r="V546" s="13"/>
      <c r="W546" s="13"/>
      <c r="X546" s="13"/>
      <c r="Y546" s="13"/>
      <c r="Z546" s="13"/>
      <c r="AA546" s="13"/>
      <c r="AB546" s="13"/>
      <c r="AC546" s="13"/>
      <c r="AD546" s="13"/>
      <c r="AE546" s="13"/>
      <c r="AT546" s="241" t="s">
        <v>164</v>
      </c>
      <c r="AU546" s="241" t="s">
        <v>162</v>
      </c>
      <c r="AV546" s="13" t="s">
        <v>162</v>
      </c>
      <c r="AW546" s="13" t="s">
        <v>34</v>
      </c>
      <c r="AX546" s="13" t="s">
        <v>78</v>
      </c>
      <c r="AY546" s="241" t="s">
        <v>156</v>
      </c>
    </row>
    <row r="547" s="14" customFormat="1">
      <c r="A547" s="14"/>
      <c r="B547" s="242"/>
      <c r="C547" s="243"/>
      <c r="D547" s="232" t="s">
        <v>164</v>
      </c>
      <c r="E547" s="244" t="s">
        <v>1</v>
      </c>
      <c r="F547" s="245" t="s">
        <v>167</v>
      </c>
      <c r="G547" s="243"/>
      <c r="H547" s="246">
        <v>253.315</v>
      </c>
      <c r="I547" s="247"/>
      <c r="J547" s="243"/>
      <c r="K547" s="243"/>
      <c r="L547" s="248"/>
      <c r="M547" s="249"/>
      <c r="N547" s="250"/>
      <c r="O547" s="250"/>
      <c r="P547" s="250"/>
      <c r="Q547" s="250"/>
      <c r="R547" s="250"/>
      <c r="S547" s="250"/>
      <c r="T547" s="251"/>
      <c r="U547" s="14"/>
      <c r="V547" s="14"/>
      <c r="W547" s="14"/>
      <c r="X547" s="14"/>
      <c r="Y547" s="14"/>
      <c r="Z547" s="14"/>
      <c r="AA547" s="14"/>
      <c r="AB547" s="14"/>
      <c r="AC547" s="14"/>
      <c r="AD547" s="14"/>
      <c r="AE547" s="14"/>
      <c r="AT547" s="252" t="s">
        <v>164</v>
      </c>
      <c r="AU547" s="252" t="s">
        <v>162</v>
      </c>
      <c r="AV547" s="14" t="s">
        <v>161</v>
      </c>
      <c r="AW547" s="14" t="s">
        <v>34</v>
      </c>
      <c r="AX547" s="14" t="s">
        <v>86</v>
      </c>
      <c r="AY547" s="252" t="s">
        <v>156</v>
      </c>
    </row>
    <row r="548" s="12" customFormat="1" ht="25.92" customHeight="1">
      <c r="A548" s="12"/>
      <c r="B548" s="200"/>
      <c r="C548" s="201"/>
      <c r="D548" s="202" t="s">
        <v>77</v>
      </c>
      <c r="E548" s="203" t="s">
        <v>839</v>
      </c>
      <c r="F548" s="203" t="s">
        <v>840</v>
      </c>
      <c r="G548" s="201"/>
      <c r="H548" s="201"/>
      <c r="I548" s="204"/>
      <c r="J548" s="205">
        <f>BK548</f>
        <v>0</v>
      </c>
      <c r="K548" s="201"/>
      <c r="L548" s="206"/>
      <c r="M548" s="207"/>
      <c r="N548" s="208"/>
      <c r="O548" s="208"/>
      <c r="P548" s="209">
        <f>P549+P552</f>
        <v>0</v>
      </c>
      <c r="Q548" s="208"/>
      <c r="R548" s="209">
        <f>R549+R552</f>
        <v>0</v>
      </c>
      <c r="S548" s="208"/>
      <c r="T548" s="210">
        <f>T549+T552</f>
        <v>0</v>
      </c>
      <c r="U548" s="12"/>
      <c r="V548" s="12"/>
      <c r="W548" s="12"/>
      <c r="X548" s="12"/>
      <c r="Y548" s="12"/>
      <c r="Z548" s="12"/>
      <c r="AA548" s="12"/>
      <c r="AB548" s="12"/>
      <c r="AC548" s="12"/>
      <c r="AD548" s="12"/>
      <c r="AE548" s="12"/>
      <c r="AR548" s="211" t="s">
        <v>182</v>
      </c>
      <c r="AT548" s="212" t="s">
        <v>77</v>
      </c>
      <c r="AU548" s="212" t="s">
        <v>78</v>
      </c>
      <c r="AY548" s="211" t="s">
        <v>156</v>
      </c>
      <c r="BK548" s="213">
        <f>BK549+BK552</f>
        <v>0</v>
      </c>
    </row>
    <row r="549" s="12" customFormat="1" ht="22.8" customHeight="1">
      <c r="A549" s="12"/>
      <c r="B549" s="200"/>
      <c r="C549" s="201"/>
      <c r="D549" s="202" t="s">
        <v>77</v>
      </c>
      <c r="E549" s="214" t="s">
        <v>841</v>
      </c>
      <c r="F549" s="214" t="s">
        <v>842</v>
      </c>
      <c r="G549" s="201"/>
      <c r="H549" s="201"/>
      <c r="I549" s="204"/>
      <c r="J549" s="215">
        <f>BK549</f>
        <v>0</v>
      </c>
      <c r="K549" s="201"/>
      <c r="L549" s="206"/>
      <c r="M549" s="207"/>
      <c r="N549" s="208"/>
      <c r="O549" s="208"/>
      <c r="P549" s="209">
        <f>SUM(P550:P551)</f>
        <v>0</v>
      </c>
      <c r="Q549" s="208"/>
      <c r="R549" s="209">
        <f>SUM(R550:R551)</f>
        <v>0</v>
      </c>
      <c r="S549" s="208"/>
      <c r="T549" s="210">
        <f>SUM(T550:T551)</f>
        <v>0</v>
      </c>
      <c r="U549" s="12"/>
      <c r="V549" s="12"/>
      <c r="W549" s="12"/>
      <c r="X549" s="12"/>
      <c r="Y549" s="12"/>
      <c r="Z549" s="12"/>
      <c r="AA549" s="12"/>
      <c r="AB549" s="12"/>
      <c r="AC549" s="12"/>
      <c r="AD549" s="12"/>
      <c r="AE549" s="12"/>
      <c r="AR549" s="211" t="s">
        <v>182</v>
      </c>
      <c r="AT549" s="212" t="s">
        <v>77</v>
      </c>
      <c r="AU549" s="212" t="s">
        <v>86</v>
      </c>
      <c r="AY549" s="211" t="s">
        <v>156</v>
      </c>
      <c r="BK549" s="213">
        <f>SUM(BK550:BK551)</f>
        <v>0</v>
      </c>
    </row>
    <row r="550" s="2" customFormat="1" ht="24.15" customHeight="1">
      <c r="A550" s="38"/>
      <c r="B550" s="39"/>
      <c r="C550" s="216" t="s">
        <v>843</v>
      </c>
      <c r="D550" s="216" t="s">
        <v>158</v>
      </c>
      <c r="E550" s="217" t="s">
        <v>844</v>
      </c>
      <c r="F550" s="218" t="s">
        <v>845</v>
      </c>
      <c r="G550" s="219" t="s">
        <v>342</v>
      </c>
      <c r="H550" s="220">
        <v>1</v>
      </c>
      <c r="I550" s="221"/>
      <c r="J550" s="222">
        <f>ROUND(I550*H550,2)</f>
        <v>0</v>
      </c>
      <c r="K550" s="223"/>
      <c r="L550" s="44"/>
      <c r="M550" s="224" t="s">
        <v>1</v>
      </c>
      <c r="N550" s="225" t="s">
        <v>44</v>
      </c>
      <c r="O550" s="91"/>
      <c r="P550" s="226">
        <f>O550*H550</f>
        <v>0</v>
      </c>
      <c r="Q550" s="226">
        <v>0</v>
      </c>
      <c r="R550" s="226">
        <f>Q550*H550</f>
        <v>0</v>
      </c>
      <c r="S550" s="226">
        <v>0</v>
      </c>
      <c r="T550" s="227">
        <f>S550*H550</f>
        <v>0</v>
      </c>
      <c r="U550" s="38"/>
      <c r="V550" s="38"/>
      <c r="W550" s="38"/>
      <c r="X550" s="38"/>
      <c r="Y550" s="38"/>
      <c r="Z550" s="38"/>
      <c r="AA550" s="38"/>
      <c r="AB550" s="38"/>
      <c r="AC550" s="38"/>
      <c r="AD550" s="38"/>
      <c r="AE550" s="38"/>
      <c r="AR550" s="228" t="s">
        <v>846</v>
      </c>
      <c r="AT550" s="228" t="s">
        <v>158</v>
      </c>
      <c r="AU550" s="228" t="s">
        <v>162</v>
      </c>
      <c r="AY550" s="17" t="s">
        <v>156</v>
      </c>
      <c r="BE550" s="229">
        <f>IF(N550="základní",J550,0)</f>
        <v>0</v>
      </c>
      <c r="BF550" s="229">
        <f>IF(N550="snížená",J550,0)</f>
        <v>0</v>
      </c>
      <c r="BG550" s="229">
        <f>IF(N550="zákl. přenesená",J550,0)</f>
        <v>0</v>
      </c>
      <c r="BH550" s="229">
        <f>IF(N550="sníž. přenesená",J550,0)</f>
        <v>0</v>
      </c>
      <c r="BI550" s="229">
        <f>IF(N550="nulová",J550,0)</f>
        <v>0</v>
      </c>
      <c r="BJ550" s="17" t="s">
        <v>162</v>
      </c>
      <c r="BK550" s="229">
        <f>ROUND(I550*H550,2)</f>
        <v>0</v>
      </c>
      <c r="BL550" s="17" t="s">
        <v>846</v>
      </c>
      <c r="BM550" s="228" t="s">
        <v>847</v>
      </c>
    </row>
    <row r="551" s="13" customFormat="1">
      <c r="A551" s="13"/>
      <c r="B551" s="230"/>
      <c r="C551" s="231"/>
      <c r="D551" s="232" t="s">
        <v>164</v>
      </c>
      <c r="E551" s="233" t="s">
        <v>1</v>
      </c>
      <c r="F551" s="234" t="s">
        <v>86</v>
      </c>
      <c r="G551" s="231"/>
      <c r="H551" s="235">
        <v>1</v>
      </c>
      <c r="I551" s="236"/>
      <c r="J551" s="231"/>
      <c r="K551" s="231"/>
      <c r="L551" s="237"/>
      <c r="M551" s="238"/>
      <c r="N551" s="239"/>
      <c r="O551" s="239"/>
      <c r="P551" s="239"/>
      <c r="Q551" s="239"/>
      <c r="R551" s="239"/>
      <c r="S551" s="239"/>
      <c r="T551" s="240"/>
      <c r="U551" s="13"/>
      <c r="V551" s="13"/>
      <c r="W551" s="13"/>
      <c r="X551" s="13"/>
      <c r="Y551" s="13"/>
      <c r="Z551" s="13"/>
      <c r="AA551" s="13"/>
      <c r="AB551" s="13"/>
      <c r="AC551" s="13"/>
      <c r="AD551" s="13"/>
      <c r="AE551" s="13"/>
      <c r="AT551" s="241" t="s">
        <v>164</v>
      </c>
      <c r="AU551" s="241" t="s">
        <v>162</v>
      </c>
      <c r="AV551" s="13" t="s">
        <v>162</v>
      </c>
      <c r="AW551" s="13" t="s">
        <v>34</v>
      </c>
      <c r="AX551" s="13" t="s">
        <v>86</v>
      </c>
      <c r="AY551" s="241" t="s">
        <v>156</v>
      </c>
    </row>
    <row r="552" s="12" customFormat="1" ht="22.8" customHeight="1">
      <c r="A552" s="12"/>
      <c r="B552" s="200"/>
      <c r="C552" s="201"/>
      <c r="D552" s="202" t="s">
        <v>77</v>
      </c>
      <c r="E552" s="214" t="s">
        <v>848</v>
      </c>
      <c r="F552" s="214" t="s">
        <v>849</v>
      </c>
      <c r="G552" s="201"/>
      <c r="H552" s="201"/>
      <c r="I552" s="204"/>
      <c r="J552" s="215">
        <f>BK552</f>
        <v>0</v>
      </c>
      <c r="K552" s="201"/>
      <c r="L552" s="206"/>
      <c r="M552" s="207"/>
      <c r="N552" s="208"/>
      <c r="O552" s="208"/>
      <c r="P552" s="209">
        <f>P553</f>
        <v>0</v>
      </c>
      <c r="Q552" s="208"/>
      <c r="R552" s="209">
        <f>R553</f>
        <v>0</v>
      </c>
      <c r="S552" s="208"/>
      <c r="T552" s="210">
        <f>T553</f>
        <v>0</v>
      </c>
      <c r="U552" s="12"/>
      <c r="V552" s="12"/>
      <c r="W552" s="12"/>
      <c r="X552" s="12"/>
      <c r="Y552" s="12"/>
      <c r="Z552" s="12"/>
      <c r="AA552" s="12"/>
      <c r="AB552" s="12"/>
      <c r="AC552" s="12"/>
      <c r="AD552" s="12"/>
      <c r="AE552" s="12"/>
      <c r="AR552" s="211" t="s">
        <v>182</v>
      </c>
      <c r="AT552" s="212" t="s">
        <v>77</v>
      </c>
      <c r="AU552" s="212" t="s">
        <v>86</v>
      </c>
      <c r="AY552" s="211" t="s">
        <v>156</v>
      </c>
      <c r="BK552" s="213">
        <f>BK553</f>
        <v>0</v>
      </c>
    </row>
    <row r="553" s="2" customFormat="1" ht="16.5" customHeight="1">
      <c r="A553" s="38"/>
      <c r="B553" s="39"/>
      <c r="C553" s="216" t="s">
        <v>850</v>
      </c>
      <c r="D553" s="216" t="s">
        <v>158</v>
      </c>
      <c r="E553" s="217" t="s">
        <v>851</v>
      </c>
      <c r="F553" s="218" t="s">
        <v>852</v>
      </c>
      <c r="G553" s="219" t="s">
        <v>467</v>
      </c>
      <c r="H553" s="274"/>
      <c r="I553" s="221"/>
      <c r="J553" s="222">
        <f>ROUND(I553*H553,2)</f>
        <v>0</v>
      </c>
      <c r="K553" s="223"/>
      <c r="L553" s="44"/>
      <c r="M553" s="275" t="s">
        <v>1</v>
      </c>
      <c r="N553" s="276" t="s">
        <v>44</v>
      </c>
      <c r="O553" s="277"/>
      <c r="P553" s="278">
        <f>O553*H553</f>
        <v>0</v>
      </c>
      <c r="Q553" s="278">
        <v>0</v>
      </c>
      <c r="R553" s="278">
        <f>Q553*H553</f>
        <v>0</v>
      </c>
      <c r="S553" s="278">
        <v>0</v>
      </c>
      <c r="T553" s="279">
        <f>S553*H553</f>
        <v>0</v>
      </c>
      <c r="U553" s="38"/>
      <c r="V553" s="38"/>
      <c r="W553" s="38"/>
      <c r="X553" s="38"/>
      <c r="Y553" s="38"/>
      <c r="Z553" s="38"/>
      <c r="AA553" s="38"/>
      <c r="AB553" s="38"/>
      <c r="AC553" s="38"/>
      <c r="AD553" s="38"/>
      <c r="AE553" s="38"/>
      <c r="AR553" s="228" t="s">
        <v>846</v>
      </c>
      <c r="AT553" s="228" t="s">
        <v>158</v>
      </c>
      <c r="AU553" s="228" t="s">
        <v>162</v>
      </c>
      <c r="AY553" s="17" t="s">
        <v>156</v>
      </c>
      <c r="BE553" s="229">
        <f>IF(N553="základní",J553,0)</f>
        <v>0</v>
      </c>
      <c r="BF553" s="229">
        <f>IF(N553="snížená",J553,0)</f>
        <v>0</v>
      </c>
      <c r="BG553" s="229">
        <f>IF(N553="zákl. přenesená",J553,0)</f>
        <v>0</v>
      </c>
      <c r="BH553" s="229">
        <f>IF(N553="sníž. přenesená",J553,0)</f>
        <v>0</v>
      </c>
      <c r="BI553" s="229">
        <f>IF(N553="nulová",J553,0)</f>
        <v>0</v>
      </c>
      <c r="BJ553" s="17" t="s">
        <v>162</v>
      </c>
      <c r="BK553" s="229">
        <f>ROUND(I553*H553,2)</f>
        <v>0</v>
      </c>
      <c r="BL553" s="17" t="s">
        <v>846</v>
      </c>
      <c r="BM553" s="228" t="s">
        <v>853</v>
      </c>
    </row>
    <row r="554" s="2" customFormat="1" ht="6.96" customHeight="1">
      <c r="A554" s="38"/>
      <c r="B554" s="66"/>
      <c r="C554" s="67"/>
      <c r="D554" s="67"/>
      <c r="E554" s="67"/>
      <c r="F554" s="67"/>
      <c r="G554" s="67"/>
      <c r="H554" s="67"/>
      <c r="I554" s="67"/>
      <c r="J554" s="67"/>
      <c r="K554" s="67"/>
      <c r="L554" s="44"/>
      <c r="M554" s="38"/>
      <c r="O554" s="38"/>
      <c r="P554" s="38"/>
      <c r="Q554" s="38"/>
      <c r="R554" s="38"/>
      <c r="S554" s="38"/>
      <c r="T554" s="38"/>
      <c r="U554" s="38"/>
      <c r="V554" s="38"/>
      <c r="W554" s="38"/>
      <c r="X554" s="38"/>
      <c r="Y554" s="38"/>
      <c r="Z554" s="38"/>
      <c r="AA554" s="38"/>
      <c r="AB554" s="38"/>
      <c r="AC554" s="38"/>
      <c r="AD554" s="38"/>
      <c r="AE554" s="38"/>
    </row>
  </sheetData>
  <sheetProtection sheet="1" autoFilter="0" formatColumns="0" formatRows="0" objects="1" scenarios="1" spinCount="100000" saltValue="2U+FwGz9HsjSgshh+OvY5jB3l/ZCZIymUD6l7Q35hynwi5THutWryZJcXuikbLa3RgWcxOMkmjawnX9GNR/thA==" hashValue="enGAN/tonh4uhlS9pN4c1xYxpdgdMr9NIX2TTHsJgElhVaQ0zkL/W9Wic5DVhxhnFV/ywBlCNuZImmxzaIEH9Q==" algorithmName="SHA-512" password="CC35"/>
  <autoFilter ref="C142:K553"/>
  <mergeCells count="9">
    <mergeCell ref="E7:H7"/>
    <mergeCell ref="E9:H9"/>
    <mergeCell ref="E18:H18"/>
    <mergeCell ref="E27:H27"/>
    <mergeCell ref="E85:H85"/>
    <mergeCell ref="E87:H87"/>
    <mergeCell ref="E133:H133"/>
    <mergeCell ref="E135:H13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3"/>
      <c r="C3" s="134"/>
      <c r="D3" s="134"/>
      <c r="E3" s="134"/>
      <c r="F3" s="134"/>
      <c r="G3" s="134"/>
      <c r="H3" s="20"/>
    </row>
    <row r="4" s="1" customFormat="1" ht="24.96" customHeight="1">
      <c r="B4" s="20"/>
      <c r="C4" s="135" t="s">
        <v>854</v>
      </c>
      <c r="H4" s="20"/>
    </row>
    <row r="5" s="1" customFormat="1" ht="12" customHeight="1">
      <c r="B5" s="20"/>
      <c r="C5" s="280" t="s">
        <v>13</v>
      </c>
      <c r="D5" s="144" t="s">
        <v>14</v>
      </c>
      <c r="E5" s="1"/>
      <c r="F5" s="1"/>
      <c r="H5" s="20"/>
    </row>
    <row r="6" s="1" customFormat="1" ht="36.96" customHeight="1">
      <c r="B6" s="20"/>
      <c r="C6" s="281" t="s">
        <v>16</v>
      </c>
      <c r="D6" s="282" t="s">
        <v>17</v>
      </c>
      <c r="E6" s="1"/>
      <c r="F6" s="1"/>
      <c r="H6" s="20"/>
    </row>
    <row r="7" s="1" customFormat="1" ht="16.5" customHeight="1">
      <c r="B7" s="20"/>
      <c r="C7" s="137" t="s">
        <v>22</v>
      </c>
      <c r="D7" s="141" t="str">
        <f>'Rekapitulace stavby'!AN8</f>
        <v>7. 1. 2025</v>
      </c>
      <c r="H7" s="20"/>
    </row>
    <row r="8" s="2" customFormat="1" ht="10.8" customHeight="1">
      <c r="A8" s="38"/>
      <c r="B8" s="44"/>
      <c r="C8" s="38"/>
      <c r="D8" s="38"/>
      <c r="E8" s="38"/>
      <c r="F8" s="38"/>
      <c r="G8" s="38"/>
      <c r="H8" s="44"/>
    </row>
    <row r="9" s="11" customFormat="1" ht="29.28" customHeight="1">
      <c r="A9" s="188"/>
      <c r="B9" s="283"/>
      <c r="C9" s="284" t="s">
        <v>59</v>
      </c>
      <c r="D9" s="285" t="s">
        <v>60</v>
      </c>
      <c r="E9" s="285" t="s">
        <v>143</v>
      </c>
      <c r="F9" s="286" t="s">
        <v>855</v>
      </c>
      <c r="G9" s="188"/>
      <c r="H9" s="283"/>
    </row>
    <row r="10" s="2" customFormat="1" ht="26.4" customHeight="1">
      <c r="A10" s="38"/>
      <c r="B10" s="44"/>
      <c r="C10" s="287" t="s">
        <v>83</v>
      </c>
      <c r="D10" s="287" t="s">
        <v>84</v>
      </c>
      <c r="E10" s="38"/>
      <c r="F10" s="38"/>
      <c r="G10" s="38"/>
      <c r="H10" s="44"/>
    </row>
    <row r="11" s="2" customFormat="1" ht="16.8" customHeight="1">
      <c r="A11" s="38"/>
      <c r="B11" s="44"/>
      <c r="C11" s="288" t="s">
        <v>88</v>
      </c>
      <c r="D11" s="289" t="s">
        <v>89</v>
      </c>
      <c r="E11" s="290" t="s">
        <v>90</v>
      </c>
      <c r="F11" s="291">
        <v>60.979999999999997</v>
      </c>
      <c r="G11" s="38"/>
      <c r="H11" s="44"/>
    </row>
    <row r="12" s="2" customFormat="1" ht="16.8" customHeight="1">
      <c r="A12" s="38"/>
      <c r="B12" s="44"/>
      <c r="C12" s="292" t="s">
        <v>1</v>
      </c>
      <c r="D12" s="292" t="s">
        <v>856</v>
      </c>
      <c r="E12" s="17" t="s">
        <v>1</v>
      </c>
      <c r="F12" s="293">
        <v>21.420000000000002</v>
      </c>
      <c r="G12" s="38"/>
      <c r="H12" s="44"/>
    </row>
    <row r="13" s="2" customFormat="1" ht="16.8" customHeight="1">
      <c r="A13" s="38"/>
      <c r="B13" s="44"/>
      <c r="C13" s="292" t="s">
        <v>1</v>
      </c>
      <c r="D13" s="292" t="s">
        <v>857</v>
      </c>
      <c r="E13" s="17" t="s">
        <v>1</v>
      </c>
      <c r="F13" s="293">
        <v>21.079999999999998</v>
      </c>
      <c r="G13" s="38"/>
      <c r="H13" s="44"/>
    </row>
    <row r="14" s="2" customFormat="1" ht="16.8" customHeight="1">
      <c r="A14" s="38"/>
      <c r="B14" s="44"/>
      <c r="C14" s="292" t="s">
        <v>1</v>
      </c>
      <c r="D14" s="292" t="s">
        <v>858</v>
      </c>
      <c r="E14" s="17" t="s">
        <v>1</v>
      </c>
      <c r="F14" s="293">
        <v>18.48</v>
      </c>
      <c r="G14" s="38"/>
      <c r="H14" s="44"/>
    </row>
    <row r="15" s="2" customFormat="1" ht="16.8" customHeight="1">
      <c r="A15" s="38"/>
      <c r="B15" s="44"/>
      <c r="C15" s="292" t="s">
        <v>1</v>
      </c>
      <c r="D15" s="292" t="s">
        <v>167</v>
      </c>
      <c r="E15" s="17" t="s">
        <v>1</v>
      </c>
      <c r="F15" s="293">
        <v>60.979999999999997</v>
      </c>
      <c r="G15" s="38"/>
      <c r="H15" s="44"/>
    </row>
    <row r="16" s="2" customFormat="1" ht="16.8" customHeight="1">
      <c r="A16" s="38"/>
      <c r="B16" s="44"/>
      <c r="C16" s="294" t="s">
        <v>859</v>
      </c>
      <c r="D16" s="38"/>
      <c r="E16" s="38"/>
      <c r="F16" s="38"/>
      <c r="G16" s="38"/>
      <c r="H16" s="44"/>
    </row>
    <row r="17" s="2" customFormat="1" ht="16.8" customHeight="1">
      <c r="A17" s="38"/>
      <c r="B17" s="44"/>
      <c r="C17" s="292" t="s">
        <v>316</v>
      </c>
      <c r="D17" s="292" t="s">
        <v>317</v>
      </c>
      <c r="E17" s="17" t="s">
        <v>90</v>
      </c>
      <c r="F17" s="293">
        <v>60.979999999999997</v>
      </c>
      <c r="G17" s="38"/>
      <c r="H17" s="44"/>
    </row>
    <row r="18" s="2" customFormat="1" ht="16.8" customHeight="1">
      <c r="A18" s="38"/>
      <c r="B18" s="44"/>
      <c r="C18" s="292" t="s">
        <v>320</v>
      </c>
      <c r="D18" s="292" t="s">
        <v>321</v>
      </c>
      <c r="E18" s="17" t="s">
        <v>90</v>
      </c>
      <c r="F18" s="293">
        <v>60.979999999999997</v>
      </c>
      <c r="G18" s="38"/>
      <c r="H18" s="44"/>
    </row>
    <row r="19" s="2" customFormat="1" ht="16.8" customHeight="1">
      <c r="A19" s="38"/>
      <c r="B19" s="44"/>
      <c r="C19" s="292" t="s">
        <v>331</v>
      </c>
      <c r="D19" s="292" t="s">
        <v>332</v>
      </c>
      <c r="E19" s="17" t="s">
        <v>90</v>
      </c>
      <c r="F19" s="293">
        <v>60.979999999999997</v>
      </c>
      <c r="G19" s="38"/>
      <c r="H19" s="44"/>
    </row>
    <row r="20" s="2" customFormat="1" ht="16.8" customHeight="1">
      <c r="A20" s="38"/>
      <c r="B20" s="44"/>
      <c r="C20" s="292" t="s">
        <v>538</v>
      </c>
      <c r="D20" s="292" t="s">
        <v>539</v>
      </c>
      <c r="E20" s="17" t="s">
        <v>90</v>
      </c>
      <c r="F20" s="293">
        <v>60.979999999999997</v>
      </c>
      <c r="G20" s="38"/>
      <c r="H20" s="44"/>
    </row>
    <row r="21" s="2" customFormat="1" ht="16.8" customHeight="1">
      <c r="A21" s="38"/>
      <c r="B21" s="44"/>
      <c r="C21" s="292" t="s">
        <v>667</v>
      </c>
      <c r="D21" s="292" t="s">
        <v>668</v>
      </c>
      <c r="E21" s="17" t="s">
        <v>90</v>
      </c>
      <c r="F21" s="293">
        <v>60.979999999999997</v>
      </c>
      <c r="G21" s="38"/>
      <c r="H21" s="44"/>
    </row>
    <row r="22" s="2" customFormat="1" ht="16.8" customHeight="1">
      <c r="A22" s="38"/>
      <c r="B22" s="44"/>
      <c r="C22" s="292" t="s">
        <v>325</v>
      </c>
      <c r="D22" s="292" t="s">
        <v>326</v>
      </c>
      <c r="E22" s="17" t="s">
        <v>90</v>
      </c>
      <c r="F22" s="293">
        <v>64.028999999999996</v>
      </c>
      <c r="G22" s="38"/>
      <c r="H22" s="44"/>
    </row>
    <row r="23" s="2" customFormat="1" ht="16.8" customHeight="1">
      <c r="A23" s="38"/>
      <c r="B23" s="44"/>
      <c r="C23" s="288" t="s">
        <v>103</v>
      </c>
      <c r="D23" s="289" t="s">
        <v>104</v>
      </c>
      <c r="E23" s="290" t="s">
        <v>90</v>
      </c>
      <c r="F23" s="291">
        <v>2.8999999999999999</v>
      </c>
      <c r="G23" s="38"/>
      <c r="H23" s="44"/>
    </row>
    <row r="24" s="2" customFormat="1" ht="16.8" customHeight="1">
      <c r="A24" s="38"/>
      <c r="B24" s="44"/>
      <c r="C24" s="292" t="s">
        <v>1</v>
      </c>
      <c r="D24" s="292" t="s">
        <v>547</v>
      </c>
      <c r="E24" s="17" t="s">
        <v>1</v>
      </c>
      <c r="F24" s="293">
        <v>2.1000000000000001</v>
      </c>
      <c r="G24" s="38"/>
      <c r="H24" s="44"/>
    </row>
    <row r="25" s="2" customFormat="1" ht="16.8" customHeight="1">
      <c r="A25" s="38"/>
      <c r="B25" s="44"/>
      <c r="C25" s="292" t="s">
        <v>1</v>
      </c>
      <c r="D25" s="292" t="s">
        <v>860</v>
      </c>
      <c r="E25" s="17" t="s">
        <v>1</v>
      </c>
      <c r="F25" s="293">
        <v>0.80000000000000004</v>
      </c>
      <c r="G25" s="38"/>
      <c r="H25" s="44"/>
    </row>
    <row r="26" s="2" customFormat="1" ht="16.8" customHeight="1">
      <c r="A26" s="38"/>
      <c r="B26" s="44"/>
      <c r="C26" s="292" t="s">
        <v>1</v>
      </c>
      <c r="D26" s="292" t="s">
        <v>167</v>
      </c>
      <c r="E26" s="17" t="s">
        <v>1</v>
      </c>
      <c r="F26" s="293">
        <v>2.8999999999999999</v>
      </c>
      <c r="G26" s="38"/>
      <c r="H26" s="44"/>
    </row>
    <row r="27" s="2" customFormat="1" ht="16.8" customHeight="1">
      <c r="A27" s="38"/>
      <c r="B27" s="44"/>
      <c r="C27" s="294" t="s">
        <v>859</v>
      </c>
      <c r="D27" s="38"/>
      <c r="E27" s="38"/>
      <c r="F27" s="38"/>
      <c r="G27" s="38"/>
      <c r="H27" s="44"/>
    </row>
    <row r="28" s="2" customFormat="1" ht="16.8" customHeight="1">
      <c r="A28" s="38"/>
      <c r="B28" s="44"/>
      <c r="C28" s="292" t="s">
        <v>629</v>
      </c>
      <c r="D28" s="292" t="s">
        <v>630</v>
      </c>
      <c r="E28" s="17" t="s">
        <v>90</v>
      </c>
      <c r="F28" s="293">
        <v>2.8999999999999999</v>
      </c>
      <c r="G28" s="38"/>
      <c r="H28" s="44"/>
    </row>
    <row r="29" s="2" customFormat="1" ht="16.8" customHeight="1">
      <c r="A29" s="38"/>
      <c r="B29" s="44"/>
      <c r="C29" s="292" t="s">
        <v>641</v>
      </c>
      <c r="D29" s="292" t="s">
        <v>642</v>
      </c>
      <c r="E29" s="17" t="s">
        <v>90</v>
      </c>
      <c r="F29" s="293">
        <v>3.9500000000000002</v>
      </c>
      <c r="G29" s="38"/>
      <c r="H29" s="44"/>
    </row>
    <row r="30" s="2" customFormat="1" ht="16.8" customHeight="1">
      <c r="A30" s="38"/>
      <c r="B30" s="44"/>
      <c r="C30" s="292" t="s">
        <v>646</v>
      </c>
      <c r="D30" s="292" t="s">
        <v>647</v>
      </c>
      <c r="E30" s="17" t="s">
        <v>90</v>
      </c>
      <c r="F30" s="293">
        <v>2.8999999999999999</v>
      </c>
      <c r="G30" s="38"/>
      <c r="H30" s="44"/>
    </row>
    <row r="31" s="2" customFormat="1" ht="16.8" customHeight="1">
      <c r="A31" s="38"/>
      <c r="B31" s="44"/>
      <c r="C31" s="292" t="s">
        <v>693</v>
      </c>
      <c r="D31" s="292" t="s">
        <v>694</v>
      </c>
      <c r="E31" s="17" t="s">
        <v>90</v>
      </c>
      <c r="F31" s="293">
        <v>78.209999999999994</v>
      </c>
      <c r="G31" s="38"/>
      <c r="H31" s="44"/>
    </row>
    <row r="32" s="2" customFormat="1">
      <c r="A32" s="38"/>
      <c r="B32" s="44"/>
      <c r="C32" s="292" t="s">
        <v>698</v>
      </c>
      <c r="D32" s="292" t="s">
        <v>699</v>
      </c>
      <c r="E32" s="17" t="s">
        <v>90</v>
      </c>
      <c r="F32" s="293">
        <v>86.031000000000006</v>
      </c>
      <c r="G32" s="38"/>
      <c r="H32" s="44"/>
    </row>
    <row r="33" s="2" customFormat="1">
      <c r="A33" s="38"/>
      <c r="B33" s="44"/>
      <c r="C33" s="292" t="s">
        <v>650</v>
      </c>
      <c r="D33" s="292" t="s">
        <v>651</v>
      </c>
      <c r="E33" s="17" t="s">
        <v>90</v>
      </c>
      <c r="F33" s="293">
        <v>3.1899999999999999</v>
      </c>
      <c r="G33" s="38"/>
      <c r="H33" s="44"/>
    </row>
    <row r="34" s="2" customFormat="1" ht="16.8" customHeight="1">
      <c r="A34" s="38"/>
      <c r="B34" s="44"/>
      <c r="C34" s="288" t="s">
        <v>93</v>
      </c>
      <c r="D34" s="289" t="s">
        <v>94</v>
      </c>
      <c r="E34" s="290" t="s">
        <v>90</v>
      </c>
      <c r="F34" s="291">
        <v>17.34</v>
      </c>
      <c r="G34" s="38"/>
      <c r="H34" s="44"/>
    </row>
    <row r="35" s="2" customFormat="1" ht="16.8" customHeight="1">
      <c r="A35" s="38"/>
      <c r="B35" s="44"/>
      <c r="C35" s="292" t="s">
        <v>1</v>
      </c>
      <c r="D35" s="292" t="s">
        <v>861</v>
      </c>
      <c r="E35" s="17" t="s">
        <v>1</v>
      </c>
      <c r="F35" s="293">
        <v>10.98</v>
      </c>
      <c r="G35" s="38"/>
      <c r="H35" s="44"/>
    </row>
    <row r="36" s="2" customFormat="1" ht="16.8" customHeight="1">
      <c r="A36" s="38"/>
      <c r="B36" s="44"/>
      <c r="C36" s="292" t="s">
        <v>1</v>
      </c>
      <c r="D36" s="292" t="s">
        <v>862</v>
      </c>
      <c r="E36" s="17" t="s">
        <v>1</v>
      </c>
      <c r="F36" s="293">
        <v>6.3600000000000003</v>
      </c>
      <c r="G36" s="38"/>
      <c r="H36" s="44"/>
    </row>
    <row r="37" s="2" customFormat="1" ht="16.8" customHeight="1">
      <c r="A37" s="38"/>
      <c r="B37" s="44"/>
      <c r="C37" s="292" t="s">
        <v>1</v>
      </c>
      <c r="D37" s="292" t="s">
        <v>167</v>
      </c>
      <c r="E37" s="17" t="s">
        <v>1</v>
      </c>
      <c r="F37" s="293">
        <v>17.34</v>
      </c>
      <c r="G37" s="38"/>
      <c r="H37" s="44"/>
    </row>
    <row r="38" s="2" customFormat="1" ht="16.8" customHeight="1">
      <c r="A38" s="38"/>
      <c r="B38" s="44"/>
      <c r="C38" s="294" t="s">
        <v>859</v>
      </c>
      <c r="D38" s="38"/>
      <c r="E38" s="38"/>
      <c r="F38" s="38"/>
      <c r="G38" s="38"/>
      <c r="H38" s="44"/>
    </row>
    <row r="39" s="2" customFormat="1" ht="16.8" customHeight="1">
      <c r="A39" s="38"/>
      <c r="B39" s="44"/>
      <c r="C39" s="292" t="s">
        <v>198</v>
      </c>
      <c r="D39" s="292" t="s">
        <v>199</v>
      </c>
      <c r="E39" s="17" t="s">
        <v>90</v>
      </c>
      <c r="F39" s="293">
        <v>172.20500000000001</v>
      </c>
      <c r="G39" s="38"/>
      <c r="H39" s="44"/>
    </row>
    <row r="40" s="2" customFormat="1" ht="16.8" customHeight="1">
      <c r="A40" s="38"/>
      <c r="B40" s="44"/>
      <c r="C40" s="292" t="s">
        <v>743</v>
      </c>
      <c r="D40" s="292" t="s">
        <v>744</v>
      </c>
      <c r="E40" s="17" t="s">
        <v>90</v>
      </c>
      <c r="F40" s="293">
        <v>17.34</v>
      </c>
      <c r="G40" s="38"/>
      <c r="H40" s="44"/>
    </row>
    <row r="41" s="2" customFormat="1" ht="16.8" customHeight="1">
      <c r="A41" s="38"/>
      <c r="B41" s="44"/>
      <c r="C41" s="292" t="s">
        <v>764</v>
      </c>
      <c r="D41" s="292" t="s">
        <v>765</v>
      </c>
      <c r="E41" s="17" t="s">
        <v>90</v>
      </c>
      <c r="F41" s="293">
        <v>17.34</v>
      </c>
      <c r="G41" s="38"/>
      <c r="H41" s="44"/>
    </row>
    <row r="42" s="2" customFormat="1" ht="16.8" customHeight="1">
      <c r="A42" s="38"/>
      <c r="B42" s="44"/>
      <c r="C42" s="292" t="s">
        <v>803</v>
      </c>
      <c r="D42" s="292" t="s">
        <v>804</v>
      </c>
      <c r="E42" s="17" t="s">
        <v>90</v>
      </c>
      <c r="F42" s="293">
        <v>253.315</v>
      </c>
      <c r="G42" s="38"/>
      <c r="H42" s="44"/>
    </row>
    <row r="43" s="2" customFormat="1">
      <c r="A43" s="38"/>
      <c r="B43" s="44"/>
      <c r="C43" s="292" t="s">
        <v>832</v>
      </c>
      <c r="D43" s="292" t="s">
        <v>833</v>
      </c>
      <c r="E43" s="17" t="s">
        <v>90</v>
      </c>
      <c r="F43" s="293">
        <v>253.315</v>
      </c>
      <c r="G43" s="38"/>
      <c r="H43" s="44"/>
    </row>
    <row r="44" s="2" customFormat="1" ht="16.8" customHeight="1">
      <c r="A44" s="38"/>
      <c r="B44" s="44"/>
      <c r="C44" s="292" t="s">
        <v>836</v>
      </c>
      <c r="D44" s="292" t="s">
        <v>837</v>
      </c>
      <c r="E44" s="17" t="s">
        <v>90</v>
      </c>
      <c r="F44" s="293">
        <v>253.315</v>
      </c>
      <c r="G44" s="38"/>
      <c r="H44" s="44"/>
    </row>
    <row r="45" s="2" customFormat="1" ht="16.8" customHeight="1">
      <c r="A45" s="38"/>
      <c r="B45" s="44"/>
      <c r="C45" s="292" t="s">
        <v>768</v>
      </c>
      <c r="D45" s="292" t="s">
        <v>769</v>
      </c>
      <c r="E45" s="17" t="s">
        <v>90</v>
      </c>
      <c r="F45" s="293">
        <v>19.074000000000002</v>
      </c>
      <c r="G45" s="38"/>
      <c r="H45" s="44"/>
    </row>
    <row r="46" s="2" customFormat="1" ht="16.8" customHeight="1">
      <c r="A46" s="38"/>
      <c r="B46" s="44"/>
      <c r="C46" s="288" t="s">
        <v>97</v>
      </c>
      <c r="D46" s="289" t="s">
        <v>98</v>
      </c>
      <c r="E46" s="290" t="s">
        <v>90</v>
      </c>
      <c r="F46" s="291">
        <v>81.109999999999999</v>
      </c>
      <c r="G46" s="38"/>
      <c r="H46" s="44"/>
    </row>
    <row r="47" s="2" customFormat="1" ht="16.8" customHeight="1">
      <c r="A47" s="38"/>
      <c r="B47" s="44"/>
      <c r="C47" s="292" t="s">
        <v>1</v>
      </c>
      <c r="D47" s="292" t="s">
        <v>863</v>
      </c>
      <c r="E47" s="17" t="s">
        <v>1</v>
      </c>
      <c r="F47" s="293">
        <v>8.4000000000000004</v>
      </c>
      <c r="G47" s="38"/>
      <c r="H47" s="44"/>
    </row>
    <row r="48" s="2" customFormat="1" ht="16.8" customHeight="1">
      <c r="A48" s="38"/>
      <c r="B48" s="44"/>
      <c r="C48" s="292" t="s">
        <v>1</v>
      </c>
      <c r="D48" s="292" t="s">
        <v>864</v>
      </c>
      <c r="E48" s="17" t="s">
        <v>1</v>
      </c>
      <c r="F48" s="293">
        <v>21.420000000000002</v>
      </c>
      <c r="G48" s="38"/>
      <c r="H48" s="44"/>
    </row>
    <row r="49" s="2" customFormat="1" ht="16.8" customHeight="1">
      <c r="A49" s="38"/>
      <c r="B49" s="44"/>
      <c r="C49" s="292" t="s">
        <v>1</v>
      </c>
      <c r="D49" s="292" t="s">
        <v>865</v>
      </c>
      <c r="E49" s="17" t="s">
        <v>1</v>
      </c>
      <c r="F49" s="293">
        <v>21.079999999999998</v>
      </c>
      <c r="G49" s="38"/>
      <c r="H49" s="44"/>
    </row>
    <row r="50" s="2" customFormat="1" ht="16.8" customHeight="1">
      <c r="A50" s="38"/>
      <c r="B50" s="44"/>
      <c r="C50" s="292" t="s">
        <v>1</v>
      </c>
      <c r="D50" s="292" t="s">
        <v>858</v>
      </c>
      <c r="E50" s="17" t="s">
        <v>1</v>
      </c>
      <c r="F50" s="293">
        <v>18.48</v>
      </c>
      <c r="G50" s="38"/>
      <c r="H50" s="44"/>
    </row>
    <row r="51" s="2" customFormat="1" ht="16.8" customHeight="1">
      <c r="A51" s="38"/>
      <c r="B51" s="44"/>
      <c r="C51" s="292" t="s">
        <v>1</v>
      </c>
      <c r="D51" s="292" t="s">
        <v>866</v>
      </c>
      <c r="E51" s="17" t="s">
        <v>1</v>
      </c>
      <c r="F51" s="293">
        <v>7.7800000000000002</v>
      </c>
      <c r="G51" s="38"/>
      <c r="H51" s="44"/>
    </row>
    <row r="52" s="2" customFormat="1" ht="16.8" customHeight="1">
      <c r="A52" s="38"/>
      <c r="B52" s="44"/>
      <c r="C52" s="292" t="s">
        <v>1</v>
      </c>
      <c r="D52" s="292" t="s">
        <v>867</v>
      </c>
      <c r="E52" s="17" t="s">
        <v>1</v>
      </c>
      <c r="F52" s="293">
        <v>1.05</v>
      </c>
      <c r="G52" s="38"/>
      <c r="H52" s="44"/>
    </row>
    <row r="53" s="2" customFormat="1" ht="16.8" customHeight="1">
      <c r="A53" s="38"/>
      <c r="B53" s="44"/>
      <c r="C53" s="292" t="s">
        <v>1</v>
      </c>
      <c r="D53" s="292" t="s">
        <v>868</v>
      </c>
      <c r="E53" s="17" t="s">
        <v>1</v>
      </c>
      <c r="F53" s="293">
        <v>2.1000000000000001</v>
      </c>
      <c r="G53" s="38"/>
      <c r="H53" s="44"/>
    </row>
    <row r="54" s="2" customFormat="1" ht="16.8" customHeight="1">
      <c r="A54" s="38"/>
      <c r="B54" s="44"/>
      <c r="C54" s="292" t="s">
        <v>1</v>
      </c>
      <c r="D54" s="292" t="s">
        <v>869</v>
      </c>
      <c r="E54" s="17" t="s">
        <v>1</v>
      </c>
      <c r="F54" s="293">
        <v>0.80000000000000004</v>
      </c>
      <c r="G54" s="38"/>
      <c r="H54" s="44"/>
    </row>
    <row r="55" s="2" customFormat="1" ht="16.8" customHeight="1">
      <c r="A55" s="38"/>
      <c r="B55" s="44"/>
      <c r="C55" s="292" t="s">
        <v>1</v>
      </c>
      <c r="D55" s="292" t="s">
        <v>167</v>
      </c>
      <c r="E55" s="17" t="s">
        <v>1</v>
      </c>
      <c r="F55" s="293">
        <v>81.109999999999999</v>
      </c>
      <c r="G55" s="38"/>
      <c r="H55" s="44"/>
    </row>
    <row r="56" s="2" customFormat="1" ht="16.8" customHeight="1">
      <c r="A56" s="38"/>
      <c r="B56" s="44"/>
      <c r="C56" s="294" t="s">
        <v>859</v>
      </c>
      <c r="D56" s="38"/>
      <c r="E56" s="38"/>
      <c r="F56" s="38"/>
      <c r="G56" s="38"/>
      <c r="H56" s="44"/>
    </row>
    <row r="57" s="2" customFormat="1" ht="16.8" customHeight="1">
      <c r="A57" s="38"/>
      <c r="B57" s="44"/>
      <c r="C57" s="292" t="s">
        <v>179</v>
      </c>
      <c r="D57" s="292" t="s">
        <v>180</v>
      </c>
      <c r="E57" s="17" t="s">
        <v>90</v>
      </c>
      <c r="F57" s="293">
        <v>81.109999999999999</v>
      </c>
      <c r="G57" s="38"/>
      <c r="H57" s="44"/>
    </row>
    <row r="58" s="2" customFormat="1" ht="16.8" customHeight="1">
      <c r="A58" s="38"/>
      <c r="B58" s="44"/>
      <c r="C58" s="292" t="s">
        <v>183</v>
      </c>
      <c r="D58" s="292" t="s">
        <v>184</v>
      </c>
      <c r="E58" s="17" t="s">
        <v>90</v>
      </c>
      <c r="F58" s="293">
        <v>81.109999999999999</v>
      </c>
      <c r="G58" s="38"/>
      <c r="H58" s="44"/>
    </row>
    <row r="59" s="2" customFormat="1" ht="16.8" customHeight="1">
      <c r="A59" s="38"/>
      <c r="B59" s="44"/>
      <c r="C59" s="292" t="s">
        <v>186</v>
      </c>
      <c r="D59" s="292" t="s">
        <v>187</v>
      </c>
      <c r="E59" s="17" t="s">
        <v>90</v>
      </c>
      <c r="F59" s="293">
        <v>81.109999999999999</v>
      </c>
      <c r="G59" s="38"/>
      <c r="H59" s="44"/>
    </row>
    <row r="60" s="2" customFormat="1" ht="16.8" customHeight="1">
      <c r="A60" s="38"/>
      <c r="B60" s="44"/>
      <c r="C60" s="292" t="s">
        <v>214</v>
      </c>
      <c r="D60" s="292" t="s">
        <v>215</v>
      </c>
      <c r="E60" s="17" t="s">
        <v>90</v>
      </c>
      <c r="F60" s="293">
        <v>81.109999999999999</v>
      </c>
      <c r="G60" s="38"/>
      <c r="H60" s="44"/>
    </row>
    <row r="61" s="2" customFormat="1" ht="16.8" customHeight="1">
      <c r="A61" s="38"/>
      <c r="B61" s="44"/>
      <c r="C61" s="292" t="s">
        <v>218</v>
      </c>
      <c r="D61" s="292" t="s">
        <v>219</v>
      </c>
      <c r="E61" s="17" t="s">
        <v>90</v>
      </c>
      <c r="F61" s="293">
        <v>81.109999999999999</v>
      </c>
      <c r="G61" s="38"/>
      <c r="H61" s="44"/>
    </row>
    <row r="62" s="2" customFormat="1" ht="16.8" customHeight="1">
      <c r="A62" s="38"/>
      <c r="B62" s="44"/>
      <c r="C62" s="292" t="s">
        <v>673</v>
      </c>
      <c r="D62" s="292" t="s">
        <v>674</v>
      </c>
      <c r="E62" s="17" t="s">
        <v>90</v>
      </c>
      <c r="F62" s="293">
        <v>81.109999999999999</v>
      </c>
      <c r="G62" s="38"/>
      <c r="H62" s="44"/>
    </row>
    <row r="63" s="2" customFormat="1" ht="16.8" customHeight="1">
      <c r="A63" s="38"/>
      <c r="B63" s="44"/>
      <c r="C63" s="292" t="s">
        <v>677</v>
      </c>
      <c r="D63" s="292" t="s">
        <v>678</v>
      </c>
      <c r="E63" s="17" t="s">
        <v>90</v>
      </c>
      <c r="F63" s="293">
        <v>81.109999999999999</v>
      </c>
      <c r="G63" s="38"/>
      <c r="H63" s="44"/>
    </row>
    <row r="64" s="2" customFormat="1" ht="16.8" customHeight="1">
      <c r="A64" s="38"/>
      <c r="B64" s="44"/>
      <c r="C64" s="292" t="s">
        <v>681</v>
      </c>
      <c r="D64" s="292" t="s">
        <v>682</v>
      </c>
      <c r="E64" s="17" t="s">
        <v>90</v>
      </c>
      <c r="F64" s="293">
        <v>78.209999999999994</v>
      </c>
      <c r="G64" s="38"/>
      <c r="H64" s="44"/>
    </row>
    <row r="65" s="2" customFormat="1" ht="16.8" customHeight="1">
      <c r="A65" s="38"/>
      <c r="B65" s="44"/>
      <c r="C65" s="292" t="s">
        <v>693</v>
      </c>
      <c r="D65" s="292" t="s">
        <v>694</v>
      </c>
      <c r="E65" s="17" t="s">
        <v>90</v>
      </c>
      <c r="F65" s="293">
        <v>78.209999999999994</v>
      </c>
      <c r="G65" s="38"/>
      <c r="H65" s="44"/>
    </row>
    <row r="66" s="2" customFormat="1" ht="16.8" customHeight="1">
      <c r="A66" s="38"/>
      <c r="B66" s="44"/>
      <c r="C66" s="292" t="s">
        <v>803</v>
      </c>
      <c r="D66" s="292" t="s">
        <v>804</v>
      </c>
      <c r="E66" s="17" t="s">
        <v>90</v>
      </c>
      <c r="F66" s="293">
        <v>253.315</v>
      </c>
      <c r="G66" s="38"/>
      <c r="H66" s="44"/>
    </row>
    <row r="67" s="2" customFormat="1" ht="16.8" customHeight="1">
      <c r="A67" s="38"/>
      <c r="B67" s="44"/>
      <c r="C67" s="292" t="s">
        <v>807</v>
      </c>
      <c r="D67" s="292" t="s">
        <v>808</v>
      </c>
      <c r="E67" s="17" t="s">
        <v>90</v>
      </c>
      <c r="F67" s="293">
        <v>243.41499999999999</v>
      </c>
      <c r="G67" s="38"/>
      <c r="H67" s="44"/>
    </row>
    <row r="68" s="2" customFormat="1">
      <c r="A68" s="38"/>
      <c r="B68" s="44"/>
      <c r="C68" s="292" t="s">
        <v>832</v>
      </c>
      <c r="D68" s="292" t="s">
        <v>833</v>
      </c>
      <c r="E68" s="17" t="s">
        <v>90</v>
      </c>
      <c r="F68" s="293">
        <v>253.315</v>
      </c>
      <c r="G68" s="38"/>
      <c r="H68" s="44"/>
    </row>
    <row r="69" s="2" customFormat="1" ht="16.8" customHeight="1">
      <c r="A69" s="38"/>
      <c r="B69" s="44"/>
      <c r="C69" s="292" t="s">
        <v>836</v>
      </c>
      <c r="D69" s="292" t="s">
        <v>837</v>
      </c>
      <c r="E69" s="17" t="s">
        <v>90</v>
      </c>
      <c r="F69" s="293">
        <v>253.315</v>
      </c>
      <c r="G69" s="38"/>
      <c r="H69" s="44"/>
    </row>
    <row r="70" s="2" customFormat="1" ht="16.8" customHeight="1">
      <c r="A70" s="38"/>
      <c r="B70" s="44"/>
      <c r="C70" s="292" t="s">
        <v>243</v>
      </c>
      <c r="D70" s="292" t="s">
        <v>244</v>
      </c>
      <c r="E70" s="17" t="s">
        <v>90</v>
      </c>
      <c r="F70" s="293">
        <v>81.109999999999999</v>
      </c>
      <c r="G70" s="38"/>
      <c r="H70" s="44"/>
    </row>
    <row r="71" s="2" customFormat="1">
      <c r="A71" s="38"/>
      <c r="B71" s="44"/>
      <c r="C71" s="292" t="s">
        <v>247</v>
      </c>
      <c r="D71" s="292" t="s">
        <v>248</v>
      </c>
      <c r="E71" s="17" t="s">
        <v>249</v>
      </c>
      <c r="F71" s="293">
        <v>1.0069999999999999</v>
      </c>
      <c r="G71" s="38"/>
      <c r="H71" s="44"/>
    </row>
    <row r="72" s="2" customFormat="1">
      <c r="A72" s="38"/>
      <c r="B72" s="44"/>
      <c r="C72" s="292" t="s">
        <v>698</v>
      </c>
      <c r="D72" s="292" t="s">
        <v>699</v>
      </c>
      <c r="E72" s="17" t="s">
        <v>90</v>
      </c>
      <c r="F72" s="293">
        <v>86.031000000000006</v>
      </c>
      <c r="G72" s="38"/>
      <c r="H72" s="44"/>
    </row>
    <row r="73" s="2" customFormat="1" ht="16.8" customHeight="1">
      <c r="A73" s="38"/>
      <c r="B73" s="44"/>
      <c r="C73" s="288" t="s">
        <v>100</v>
      </c>
      <c r="D73" s="289" t="s">
        <v>101</v>
      </c>
      <c r="E73" s="290" t="s">
        <v>90</v>
      </c>
      <c r="F73" s="291">
        <v>189.54499999999999</v>
      </c>
      <c r="G73" s="38"/>
      <c r="H73" s="44"/>
    </row>
    <row r="74" s="2" customFormat="1" ht="16.8" customHeight="1">
      <c r="A74" s="38"/>
      <c r="B74" s="44"/>
      <c r="C74" s="292" t="s">
        <v>1</v>
      </c>
      <c r="D74" s="292" t="s">
        <v>226</v>
      </c>
      <c r="E74" s="17" t="s">
        <v>1</v>
      </c>
      <c r="F74" s="293">
        <v>0</v>
      </c>
      <c r="G74" s="38"/>
      <c r="H74" s="44"/>
    </row>
    <row r="75" s="2" customFormat="1" ht="16.8" customHeight="1">
      <c r="A75" s="38"/>
      <c r="B75" s="44"/>
      <c r="C75" s="292" t="s">
        <v>1</v>
      </c>
      <c r="D75" s="292" t="s">
        <v>870</v>
      </c>
      <c r="E75" s="17" t="s">
        <v>1</v>
      </c>
      <c r="F75" s="293">
        <v>36.18</v>
      </c>
      <c r="G75" s="38"/>
      <c r="H75" s="44"/>
    </row>
    <row r="76" s="2" customFormat="1" ht="16.8" customHeight="1">
      <c r="A76" s="38"/>
      <c r="B76" s="44"/>
      <c r="C76" s="292" t="s">
        <v>1</v>
      </c>
      <c r="D76" s="292" t="s">
        <v>871</v>
      </c>
      <c r="E76" s="17" t="s">
        <v>1</v>
      </c>
      <c r="F76" s="293">
        <v>-4.9000000000000004</v>
      </c>
      <c r="G76" s="38"/>
      <c r="H76" s="44"/>
    </row>
    <row r="77" s="2" customFormat="1" ht="16.8" customHeight="1">
      <c r="A77" s="38"/>
      <c r="B77" s="44"/>
      <c r="C77" s="292" t="s">
        <v>1</v>
      </c>
      <c r="D77" s="292" t="s">
        <v>872</v>
      </c>
      <c r="E77" s="17" t="s">
        <v>1</v>
      </c>
      <c r="F77" s="293">
        <v>1.075</v>
      </c>
      <c r="G77" s="38"/>
      <c r="H77" s="44"/>
    </row>
    <row r="78" s="2" customFormat="1" ht="16.8" customHeight="1">
      <c r="A78" s="38"/>
      <c r="B78" s="44"/>
      <c r="C78" s="292" t="s">
        <v>1</v>
      </c>
      <c r="D78" s="292" t="s">
        <v>228</v>
      </c>
      <c r="E78" s="17" t="s">
        <v>1</v>
      </c>
      <c r="F78" s="293">
        <v>0</v>
      </c>
      <c r="G78" s="38"/>
      <c r="H78" s="44"/>
    </row>
    <row r="79" s="2" customFormat="1" ht="16.8" customHeight="1">
      <c r="A79" s="38"/>
      <c r="B79" s="44"/>
      <c r="C79" s="292" t="s">
        <v>1</v>
      </c>
      <c r="D79" s="292" t="s">
        <v>873</v>
      </c>
      <c r="E79" s="17" t="s">
        <v>1</v>
      </c>
      <c r="F79" s="293">
        <v>52.380000000000003</v>
      </c>
      <c r="G79" s="38"/>
      <c r="H79" s="44"/>
    </row>
    <row r="80" s="2" customFormat="1" ht="16.8" customHeight="1">
      <c r="A80" s="38"/>
      <c r="B80" s="44"/>
      <c r="C80" s="292" t="s">
        <v>1</v>
      </c>
      <c r="D80" s="292" t="s">
        <v>874</v>
      </c>
      <c r="E80" s="17" t="s">
        <v>1</v>
      </c>
      <c r="F80" s="293">
        <v>-6.1399999999999997</v>
      </c>
      <c r="G80" s="38"/>
      <c r="H80" s="44"/>
    </row>
    <row r="81" s="2" customFormat="1" ht="16.8" customHeight="1">
      <c r="A81" s="38"/>
      <c r="B81" s="44"/>
      <c r="C81" s="292" t="s">
        <v>1</v>
      </c>
      <c r="D81" s="292" t="s">
        <v>875</v>
      </c>
      <c r="E81" s="17" t="s">
        <v>1</v>
      </c>
      <c r="F81" s="293">
        <v>1.2250000000000001</v>
      </c>
      <c r="G81" s="38"/>
      <c r="H81" s="44"/>
    </row>
    <row r="82" s="2" customFormat="1" ht="16.8" customHeight="1">
      <c r="A82" s="38"/>
      <c r="B82" s="44"/>
      <c r="C82" s="292" t="s">
        <v>1</v>
      </c>
      <c r="D82" s="292" t="s">
        <v>230</v>
      </c>
      <c r="E82" s="17" t="s">
        <v>1</v>
      </c>
      <c r="F82" s="293">
        <v>0</v>
      </c>
      <c r="G82" s="38"/>
      <c r="H82" s="44"/>
    </row>
    <row r="83" s="2" customFormat="1" ht="16.8" customHeight="1">
      <c r="A83" s="38"/>
      <c r="B83" s="44"/>
      <c r="C83" s="292" t="s">
        <v>1</v>
      </c>
      <c r="D83" s="292" t="s">
        <v>876</v>
      </c>
      <c r="E83" s="17" t="s">
        <v>1</v>
      </c>
      <c r="F83" s="293">
        <v>51.840000000000003</v>
      </c>
      <c r="G83" s="38"/>
      <c r="H83" s="44"/>
    </row>
    <row r="84" s="2" customFormat="1" ht="16.8" customHeight="1">
      <c r="A84" s="38"/>
      <c r="B84" s="44"/>
      <c r="C84" s="292" t="s">
        <v>1</v>
      </c>
      <c r="D84" s="292" t="s">
        <v>877</v>
      </c>
      <c r="E84" s="17" t="s">
        <v>1</v>
      </c>
      <c r="F84" s="293">
        <v>-6</v>
      </c>
      <c r="G84" s="38"/>
      <c r="H84" s="44"/>
    </row>
    <row r="85" s="2" customFormat="1" ht="16.8" customHeight="1">
      <c r="A85" s="38"/>
      <c r="B85" s="44"/>
      <c r="C85" s="292" t="s">
        <v>1</v>
      </c>
      <c r="D85" s="292" t="s">
        <v>875</v>
      </c>
      <c r="E85" s="17" t="s">
        <v>1</v>
      </c>
      <c r="F85" s="293">
        <v>1.2250000000000001</v>
      </c>
      <c r="G85" s="38"/>
      <c r="H85" s="44"/>
    </row>
    <row r="86" s="2" customFormat="1" ht="16.8" customHeight="1">
      <c r="A86" s="38"/>
      <c r="B86" s="44"/>
      <c r="C86" s="292" t="s">
        <v>1</v>
      </c>
      <c r="D86" s="292" t="s">
        <v>233</v>
      </c>
      <c r="E86" s="17" t="s">
        <v>1</v>
      </c>
      <c r="F86" s="293">
        <v>0</v>
      </c>
      <c r="G86" s="38"/>
      <c r="H86" s="44"/>
    </row>
    <row r="87" s="2" customFormat="1" ht="16.8" customHeight="1">
      <c r="A87" s="38"/>
      <c r="B87" s="44"/>
      <c r="C87" s="292" t="s">
        <v>1</v>
      </c>
      <c r="D87" s="292" t="s">
        <v>878</v>
      </c>
      <c r="E87" s="17" t="s">
        <v>1</v>
      </c>
      <c r="F87" s="293">
        <v>36.719999999999999</v>
      </c>
      <c r="G87" s="38"/>
      <c r="H87" s="44"/>
    </row>
    <row r="88" s="2" customFormat="1" ht="16.8" customHeight="1">
      <c r="A88" s="38"/>
      <c r="B88" s="44"/>
      <c r="C88" s="292" t="s">
        <v>1</v>
      </c>
      <c r="D88" s="292" t="s">
        <v>879</v>
      </c>
      <c r="E88" s="17" t="s">
        <v>1</v>
      </c>
      <c r="F88" s="293">
        <v>-8.8000000000000007</v>
      </c>
      <c r="G88" s="38"/>
      <c r="H88" s="44"/>
    </row>
    <row r="89" s="2" customFormat="1" ht="16.8" customHeight="1">
      <c r="A89" s="38"/>
      <c r="B89" s="44"/>
      <c r="C89" s="292" t="s">
        <v>1</v>
      </c>
      <c r="D89" s="292" t="s">
        <v>235</v>
      </c>
      <c r="E89" s="17" t="s">
        <v>1</v>
      </c>
      <c r="F89" s="293">
        <v>0</v>
      </c>
      <c r="G89" s="38"/>
      <c r="H89" s="44"/>
    </row>
    <row r="90" s="2" customFormat="1" ht="16.8" customHeight="1">
      <c r="A90" s="38"/>
      <c r="B90" s="44"/>
      <c r="C90" s="292" t="s">
        <v>1</v>
      </c>
      <c r="D90" s="292" t="s">
        <v>880</v>
      </c>
      <c r="E90" s="17" t="s">
        <v>1</v>
      </c>
      <c r="F90" s="293">
        <v>11.880000000000001</v>
      </c>
      <c r="G90" s="38"/>
      <c r="H90" s="44"/>
    </row>
    <row r="91" s="2" customFormat="1" ht="16.8" customHeight="1">
      <c r="A91" s="38"/>
      <c r="B91" s="44"/>
      <c r="C91" s="292" t="s">
        <v>1</v>
      </c>
      <c r="D91" s="292" t="s">
        <v>881</v>
      </c>
      <c r="E91" s="17" t="s">
        <v>1</v>
      </c>
      <c r="F91" s="293">
        <v>-1.2</v>
      </c>
      <c r="G91" s="38"/>
      <c r="H91" s="44"/>
    </row>
    <row r="92" s="2" customFormat="1" ht="16.8" customHeight="1">
      <c r="A92" s="38"/>
      <c r="B92" s="44"/>
      <c r="C92" s="292" t="s">
        <v>1</v>
      </c>
      <c r="D92" s="292" t="s">
        <v>237</v>
      </c>
      <c r="E92" s="17" t="s">
        <v>1</v>
      </c>
      <c r="F92" s="293">
        <v>0</v>
      </c>
      <c r="G92" s="38"/>
      <c r="H92" s="44"/>
    </row>
    <row r="93" s="2" customFormat="1" ht="16.8" customHeight="1">
      <c r="A93" s="38"/>
      <c r="B93" s="44"/>
      <c r="C93" s="292" t="s">
        <v>1</v>
      </c>
      <c r="D93" s="292" t="s">
        <v>882</v>
      </c>
      <c r="E93" s="17" t="s">
        <v>1</v>
      </c>
      <c r="F93" s="293">
        <v>16.739999999999998</v>
      </c>
      <c r="G93" s="38"/>
      <c r="H93" s="44"/>
    </row>
    <row r="94" s="2" customFormat="1" ht="16.8" customHeight="1">
      <c r="A94" s="38"/>
      <c r="B94" s="44"/>
      <c r="C94" s="292" t="s">
        <v>1</v>
      </c>
      <c r="D94" s="292" t="s">
        <v>881</v>
      </c>
      <c r="E94" s="17" t="s">
        <v>1</v>
      </c>
      <c r="F94" s="293">
        <v>-1.2</v>
      </c>
      <c r="G94" s="38"/>
      <c r="H94" s="44"/>
    </row>
    <row r="95" s="2" customFormat="1" ht="16.8" customHeight="1">
      <c r="A95" s="38"/>
      <c r="B95" s="44"/>
      <c r="C95" s="292" t="s">
        <v>1</v>
      </c>
      <c r="D95" s="292" t="s">
        <v>239</v>
      </c>
      <c r="E95" s="17" t="s">
        <v>1</v>
      </c>
      <c r="F95" s="293">
        <v>0</v>
      </c>
      <c r="G95" s="38"/>
      <c r="H95" s="44"/>
    </row>
    <row r="96" s="2" customFormat="1" ht="16.8" customHeight="1">
      <c r="A96" s="38"/>
      <c r="B96" s="44"/>
      <c r="C96" s="292" t="s">
        <v>1</v>
      </c>
      <c r="D96" s="292" t="s">
        <v>883</v>
      </c>
      <c r="E96" s="17" t="s">
        <v>1</v>
      </c>
      <c r="F96" s="293">
        <v>9.7200000000000006</v>
      </c>
      <c r="G96" s="38"/>
      <c r="H96" s="44"/>
    </row>
    <row r="97" s="2" customFormat="1" ht="16.8" customHeight="1">
      <c r="A97" s="38"/>
      <c r="B97" s="44"/>
      <c r="C97" s="292" t="s">
        <v>1</v>
      </c>
      <c r="D97" s="292" t="s">
        <v>881</v>
      </c>
      <c r="E97" s="17" t="s">
        <v>1</v>
      </c>
      <c r="F97" s="293">
        <v>-1.2</v>
      </c>
      <c r="G97" s="38"/>
      <c r="H97" s="44"/>
    </row>
    <row r="98" s="2" customFormat="1" ht="16.8" customHeight="1">
      <c r="A98" s="38"/>
      <c r="B98" s="44"/>
      <c r="C98" s="292" t="s">
        <v>1</v>
      </c>
      <c r="D98" s="292" t="s">
        <v>167</v>
      </c>
      <c r="E98" s="17" t="s">
        <v>1</v>
      </c>
      <c r="F98" s="293">
        <v>189.54499999999999</v>
      </c>
      <c r="G98" s="38"/>
      <c r="H98" s="44"/>
    </row>
    <row r="99" s="2" customFormat="1" ht="16.8" customHeight="1">
      <c r="A99" s="38"/>
      <c r="B99" s="44"/>
      <c r="C99" s="294" t="s">
        <v>859</v>
      </c>
      <c r="D99" s="38"/>
      <c r="E99" s="38"/>
      <c r="F99" s="38"/>
      <c r="G99" s="38"/>
      <c r="H99" s="44"/>
    </row>
    <row r="100" s="2" customFormat="1" ht="16.8" customHeight="1">
      <c r="A100" s="38"/>
      <c r="B100" s="44"/>
      <c r="C100" s="292" t="s">
        <v>190</v>
      </c>
      <c r="D100" s="292" t="s">
        <v>191</v>
      </c>
      <c r="E100" s="17" t="s">
        <v>90</v>
      </c>
      <c r="F100" s="293">
        <v>189.54499999999999</v>
      </c>
      <c r="G100" s="38"/>
      <c r="H100" s="44"/>
    </row>
    <row r="101" s="2" customFormat="1" ht="16.8" customHeight="1">
      <c r="A101" s="38"/>
      <c r="B101" s="44"/>
      <c r="C101" s="292" t="s">
        <v>194</v>
      </c>
      <c r="D101" s="292" t="s">
        <v>195</v>
      </c>
      <c r="E101" s="17" t="s">
        <v>90</v>
      </c>
      <c r="F101" s="293">
        <v>189.54499999999999</v>
      </c>
      <c r="G101" s="38"/>
      <c r="H101" s="44"/>
    </row>
    <row r="102" s="2" customFormat="1" ht="16.8" customHeight="1">
      <c r="A102" s="38"/>
      <c r="B102" s="44"/>
      <c r="C102" s="292" t="s">
        <v>198</v>
      </c>
      <c r="D102" s="292" t="s">
        <v>199</v>
      </c>
      <c r="E102" s="17" t="s">
        <v>90</v>
      </c>
      <c r="F102" s="293">
        <v>172.20500000000001</v>
      </c>
      <c r="G102" s="38"/>
      <c r="H102" s="44"/>
    </row>
    <row r="103" s="2" customFormat="1" ht="16.8" customHeight="1">
      <c r="A103" s="38"/>
      <c r="B103" s="44"/>
      <c r="C103" s="292" t="s">
        <v>803</v>
      </c>
      <c r="D103" s="292" t="s">
        <v>804</v>
      </c>
      <c r="E103" s="17" t="s">
        <v>90</v>
      </c>
      <c r="F103" s="293">
        <v>253.315</v>
      </c>
      <c r="G103" s="38"/>
      <c r="H103" s="44"/>
    </row>
    <row r="104" s="2" customFormat="1" ht="16.8" customHeight="1">
      <c r="A104" s="38"/>
      <c r="B104" s="44"/>
      <c r="C104" s="292" t="s">
        <v>807</v>
      </c>
      <c r="D104" s="292" t="s">
        <v>808</v>
      </c>
      <c r="E104" s="17" t="s">
        <v>90</v>
      </c>
      <c r="F104" s="293">
        <v>243.41499999999999</v>
      </c>
      <c r="G104" s="38"/>
      <c r="H104" s="44"/>
    </row>
    <row r="105" s="2" customFormat="1">
      <c r="A105" s="38"/>
      <c r="B105" s="44"/>
      <c r="C105" s="292" t="s">
        <v>832</v>
      </c>
      <c r="D105" s="292" t="s">
        <v>833</v>
      </c>
      <c r="E105" s="17" t="s">
        <v>90</v>
      </c>
      <c r="F105" s="293">
        <v>253.315</v>
      </c>
      <c r="G105" s="38"/>
      <c r="H105" s="44"/>
    </row>
    <row r="106" s="2" customFormat="1" ht="16.8" customHeight="1">
      <c r="A106" s="38"/>
      <c r="B106" s="44"/>
      <c r="C106" s="292" t="s">
        <v>836</v>
      </c>
      <c r="D106" s="292" t="s">
        <v>837</v>
      </c>
      <c r="E106" s="17" t="s">
        <v>90</v>
      </c>
      <c r="F106" s="293">
        <v>253.315</v>
      </c>
      <c r="G106" s="38"/>
      <c r="H106" s="44"/>
    </row>
    <row r="107" s="2" customFormat="1" ht="7.44" customHeight="1">
      <c r="A107" s="38"/>
      <c r="B107" s="167"/>
      <c r="C107" s="168"/>
      <c r="D107" s="168"/>
      <c r="E107" s="168"/>
      <c r="F107" s="168"/>
      <c r="G107" s="168"/>
      <c r="H107" s="44"/>
    </row>
    <row r="108" s="2" customFormat="1">
      <c r="A108" s="38"/>
      <c r="B108" s="38"/>
      <c r="C108" s="38"/>
      <c r="D108" s="38"/>
      <c r="E108" s="38"/>
      <c r="F108" s="38"/>
      <c r="G108" s="38"/>
      <c r="H108" s="38"/>
    </row>
  </sheetData>
  <sheetProtection sheet="1" formatColumns="0" formatRows="0" objects="1" scenarios="1" spinCount="100000" saltValue="k08gnBWRKY/RqPsVqBZ60AXUfL5G+C/i0lZyfOD/PCeF3IAMmKV/9UfWqxOPx1Sr5DQy0aoBYufhzNsnMCeA+A==" hashValue="oYMl7YAJxatzbyAj80lCZrj+6nqq5s82KUOrK3WgKYFoTgwMZrUAipO2Ov4i4KeUV+57iBKJsYofX/1bni+lIw==" algorithmName="SHA-512" password="CC35"/>
  <mergeCells count="2">
    <mergeCell ref="D5:F5"/>
    <mergeCell ref="D6:F6"/>
  </mergeCells>
  <pageSetup paperSize="9" orientation="portrait" blackAndWhite="1" fitToHeight="0"/>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EB17A6720D00F458F7F3E09855E2E40" ma:contentTypeVersion="13" ma:contentTypeDescription="Vytvoří nový dokument" ma:contentTypeScope="" ma:versionID="01a65ebde31c5306f8020190d6d30f45">
  <xsd:schema xmlns:xsd="http://www.w3.org/2001/XMLSchema" xmlns:xs="http://www.w3.org/2001/XMLSchema" xmlns:p="http://schemas.microsoft.com/office/2006/metadata/properties" xmlns:ns2="172744d7-b7d2-47ac-8879-e5385efed730" xmlns:ns3="193c07b0-bec8-415c-85a1-5a72904ae79e" targetNamespace="http://schemas.microsoft.com/office/2006/metadata/properties" ma:root="true" ma:fieldsID="d1f69494f9417fd78226ecf01eb46e7e" ns2:_="" ns3:_="">
    <xsd:import namespace="172744d7-b7d2-47ac-8879-e5385efed730"/>
    <xsd:import namespace="193c07b0-bec8-415c-85a1-5a72904ae79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2744d7-b7d2-47ac-8879-e5385efed7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053d4f19-23b6-45fa-833f-bf57fbe27f66"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93c07b0-bec8-415c-85a1-5a72904ae79e" elementFormDefault="qualified">
    <xsd:import namespace="http://schemas.microsoft.com/office/2006/documentManagement/types"/>
    <xsd:import namespace="http://schemas.microsoft.com/office/infopath/2007/PartnerControls"/>
    <xsd:element name="TaxCatchAll" ma:index="14" nillable="true" ma:displayName="Sloupec zachycení celé taxonomie" ma:hidden="true" ma:list="{3806b3bf-83be-4400-a312-e8b3fe9d6985}" ma:internalName="TaxCatchAll" ma:showField="CatchAllData" ma:web="193c07b0-bec8-415c-85a1-5a72904ae79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3c07b0-bec8-415c-85a1-5a72904ae79e" xsi:nil="true"/>
    <lcf76f155ced4ddcb4097134ff3c332f xmlns="172744d7-b7d2-47ac-8879-e5385efed73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ADB92D4-0D52-4B06-9177-8167E34E264F}"/>
</file>

<file path=customXml/itemProps2.xml><?xml version="1.0" encoding="utf-8"?>
<ds:datastoreItem xmlns:ds="http://schemas.openxmlformats.org/officeDocument/2006/customXml" ds:itemID="{1E65A203-BCD6-464E-84B4-DA7B1F2CD76B}"/>
</file>

<file path=customXml/itemProps3.xml><?xml version="1.0" encoding="utf-8"?>
<ds:datastoreItem xmlns:ds="http://schemas.openxmlformats.org/officeDocument/2006/customXml" ds:itemID="{4E587352-8554-4D65-9EED-D471990EA0D6}"/>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DESKTOP-16D757B\Acer</dc:creator>
  <cp:lastModifiedBy>DESKTOP-16D757B\Acer</cp:lastModifiedBy>
  <dcterms:created xsi:type="dcterms:W3CDTF">2025-01-13T22:04:39Z</dcterms:created>
  <dcterms:modified xsi:type="dcterms:W3CDTF">2025-01-13T22:04:45Z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0x010100AEB17A6720D00F458F7F3E09855E2E40</vt:lpwstr>
  </property>
</Properties>
</file>