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 - DIO" sheetId="2" r:id="rId2"/>
    <sheet name="SO 101 - Zemní práce a ko..." sheetId="3" r:id="rId3"/>
    <sheet name="SO 801 - Vegetační úpravy" sheetId="4" r:id="rId4"/>
    <sheet name="SO 901 - Kontejnery" sheetId="5" r:id="rId5"/>
    <sheet name="Seznam figur" sheetId="6" r:id="rId6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001 - DIO'!$C$117:$K$134</definedName>
    <definedName name="_xlnm.Print_Area" localSheetId="1">'SO 001 - DIO'!$C$4:$J$76,'SO 001 - DIO'!$C$82:$J$99,'SO 001 - DIO'!$C$105:$K$134</definedName>
    <definedName name="_xlnm.Print_Titles" localSheetId="1">'SO 001 - DIO'!$117:$117</definedName>
    <definedName name="_xlnm._FilterDatabase" localSheetId="2" hidden="1">'SO 101 - Zemní práce a ko...'!$C$123:$K$214</definedName>
    <definedName name="_xlnm.Print_Area" localSheetId="2">'SO 101 - Zemní práce a ko...'!$C$4:$J$76,'SO 101 - Zemní práce a ko...'!$C$82:$J$105,'SO 101 - Zemní práce a ko...'!$C$111:$K$214</definedName>
    <definedName name="_xlnm.Print_Titles" localSheetId="2">'SO 101 - Zemní práce a ko...'!$123:$123</definedName>
    <definedName name="_xlnm._FilterDatabase" localSheetId="3" hidden="1">'SO 801 - Vegetační úpravy'!$C$118:$K$145</definedName>
    <definedName name="_xlnm.Print_Area" localSheetId="3">'SO 801 - Vegetační úpravy'!$C$4:$J$76,'SO 801 - Vegetační úpravy'!$C$82:$J$100,'SO 801 - Vegetační úpravy'!$C$106:$K$145</definedName>
    <definedName name="_xlnm.Print_Titles" localSheetId="3">'SO 801 - Vegetační úpravy'!$118:$118</definedName>
    <definedName name="_xlnm._FilterDatabase" localSheetId="4" hidden="1">'SO 901 - Kontejnery'!$C$117:$K$122</definedName>
    <definedName name="_xlnm.Print_Area" localSheetId="4">'SO 901 - Kontejnery'!$C$4:$J$76,'SO 901 - Kontejnery'!$C$82:$J$99,'SO 901 - Kontejnery'!$C$105:$K$122</definedName>
    <definedName name="_xlnm.Print_Titles" localSheetId="4">'SO 901 - Kontejnery'!$117:$117</definedName>
    <definedName name="_xlnm.Print_Area" localSheetId="5">'Seznam figur'!$C$4:$G$115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T120"/>
  <c r="T119"/>
  <c r="T118"/>
  <c r="J37"/>
  <c r="J36"/>
  <c i="1" r="AY98"/>
  <c i="5" r="J35"/>
  <c i="1" r="AX98"/>
  <c i="5" r="BI121"/>
  <c r="BH121"/>
  <c r="BG121"/>
  <c r="BF121"/>
  <c r="T121"/>
  <c r="R121"/>
  <c r="R120"/>
  <c r="R119"/>
  <c r="R118"/>
  <c r="P121"/>
  <c r="P120"/>
  <c r="P119"/>
  <c r="P118"/>
  <c i="1" r="AU98"/>
  <c i="5"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4" r="J37"/>
  <c r="J36"/>
  <c i="1" r="AY97"/>
  <c i="4" r="J35"/>
  <c i="1" r="AX97"/>
  <c i="4"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91"/>
  <c r="J14"/>
  <c r="J12"/>
  <c r="J113"/>
  <c r="E7"/>
  <c r="E85"/>
  <c i="3" r="J37"/>
  <c r="J36"/>
  <c i="1" r="AY96"/>
  <c i="3" r="J35"/>
  <c i="1" r="AX96"/>
  <c i="3" r="BI212"/>
  <c r="BH212"/>
  <c r="BG212"/>
  <c r="BF212"/>
  <c r="T212"/>
  <c r="T211"/>
  <c r="T210"/>
  <c r="R212"/>
  <c r="R211"/>
  <c r="R210"/>
  <c r="P212"/>
  <c r="P211"/>
  <c r="P210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91"/>
  <c r="J20"/>
  <c r="J18"/>
  <c r="E18"/>
  <c r="F92"/>
  <c r="J17"/>
  <c r="J15"/>
  <c r="E15"/>
  <c r="F91"/>
  <c r="J14"/>
  <c r="J12"/>
  <c r="J89"/>
  <c r="E7"/>
  <c r="E114"/>
  <c i="2" r="J37"/>
  <c r="J36"/>
  <c i="1" r="AY95"/>
  <c i="2" r="J35"/>
  <c i="1" r="AX95"/>
  <c i="2"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91"/>
  <c r="J14"/>
  <c r="J12"/>
  <c r="J112"/>
  <c r="E7"/>
  <c r="E85"/>
  <c i="1" r="L90"/>
  <c r="AM90"/>
  <c r="AM89"/>
  <c r="L89"/>
  <c r="AM87"/>
  <c r="L87"/>
  <c r="L85"/>
  <c r="L84"/>
  <c i="2" r="F36"/>
  <c i="3" r="J181"/>
  <c r="BK135"/>
  <c r="J132"/>
  <c r="BK132"/>
  <c r="BK193"/>
  <c r="BK141"/>
  <c i="4" r="BK144"/>
  <c i="5" r="F35"/>
  <c i="1" r="BB98"/>
  <c i="2" r="J34"/>
  <c i="3" r="BK178"/>
  <c r="BK175"/>
  <c r="J138"/>
  <c r="BK154"/>
  <c r="J127"/>
  <c i="4" r="J140"/>
  <c r="BK134"/>
  <c i="5" r="J34"/>
  <c i="1" r="AW98"/>
  <c i="2" r="BK129"/>
  <c i="3" r="J201"/>
  <c r="BK212"/>
  <c r="J212"/>
  <c i="2" r="F35"/>
  <c i="3" r="BK208"/>
  <c r="BK160"/>
  <c r="BK151"/>
  <c r="J135"/>
  <c r="BK181"/>
  <c i="4" r="J144"/>
  <c r="J131"/>
  <c i="2" r="BK132"/>
  <c r="F37"/>
  <c i="3" r="BK163"/>
  <c r="BK127"/>
  <c r="BK147"/>
  <c r="BK157"/>
  <c r="J157"/>
  <c r="J196"/>
  <c i="4" r="BK128"/>
  <c r="J128"/>
  <c i="2" r="F34"/>
  <c i="3" r="J193"/>
  <c r="J160"/>
  <c r="J184"/>
  <c r="J208"/>
  <c r="J175"/>
  <c i="4" r="J122"/>
  <c r="BK122"/>
  <c i="2" r="J129"/>
  <c i="1" r="AS94"/>
  <c i="4" r="BK125"/>
  <c i="5" r="J121"/>
  <c r="F37"/>
  <c i="1" r="BD98"/>
  <c i="2" r="BK126"/>
  <c i="3" r="BK204"/>
  <c r="J163"/>
  <c r="J151"/>
  <c r="J144"/>
  <c r="BK138"/>
  <c r="J171"/>
  <c r="J147"/>
  <c i="4" r="BK137"/>
  <c r="J125"/>
  <c i="2" r="J132"/>
  <c i="3" r="J166"/>
  <c i="4" r="BK140"/>
  <c i="3" r="J178"/>
  <c i="4" r="BK131"/>
  <c i="2" r="BK121"/>
  <c i="3" r="J190"/>
  <c r="J154"/>
  <c r="BK184"/>
  <c r="BK130"/>
  <c r="BK166"/>
  <c r="BK196"/>
  <c r="BK190"/>
  <c i="4" r="J137"/>
  <c i="2" r="J121"/>
  <c r="J126"/>
  <c i="3" r="J141"/>
  <c r="J204"/>
  <c r="BK144"/>
  <c r="BK171"/>
  <c r="J130"/>
  <c r="BK201"/>
  <c i="4" r="J134"/>
  <c i="5" r="BK121"/>
  <c r="F36"/>
  <c i="1" r="BC98"/>
  <c i="3" l="1" r="R150"/>
  <c r="BK189"/>
  <c r="J189"/>
  <c r="J101"/>
  <c i="2" r="R120"/>
  <c r="R119"/>
  <c r="R118"/>
  <c i="3" r="P174"/>
  <c i="4" r="P121"/>
  <c r="P120"/>
  <c r="P119"/>
  <c i="1" r="AU97"/>
  <c i="2" r="P120"/>
  <c r="P119"/>
  <c r="P118"/>
  <c i="1" r="AU95"/>
  <c i="3" r="T150"/>
  <c r="P150"/>
  <c i="2" r="T120"/>
  <c r="T119"/>
  <c r="T118"/>
  <c i="3" r="BK174"/>
  <c r="J174"/>
  <c r="J100"/>
  <c i="2" r="BK120"/>
  <c r="J120"/>
  <c r="J98"/>
  <c i="3" r="R126"/>
  <c r="T174"/>
  <c i="4" r="T121"/>
  <c r="T120"/>
  <c r="T119"/>
  <c i="3" r="P126"/>
  <c r="P125"/>
  <c r="P124"/>
  <c i="1" r="AU96"/>
  <c i="3" r="P189"/>
  <c r="BK150"/>
  <c r="J150"/>
  <c r="J99"/>
  <c r="R189"/>
  <c i="4" r="BK121"/>
  <c r="J121"/>
  <c r="J98"/>
  <c i="3" r="BK126"/>
  <c r="BK125"/>
  <c r="J125"/>
  <c r="J97"/>
  <c r="T189"/>
  <c i="4" r="R121"/>
  <c r="R120"/>
  <c r="R119"/>
  <c i="3" r="T126"/>
  <c r="T125"/>
  <c r="T124"/>
  <c r="R174"/>
  <c r="BK207"/>
  <c r="J207"/>
  <c r="J102"/>
  <c i="4" r="BK143"/>
  <c r="J143"/>
  <c r="J99"/>
  <c i="3" r="BK211"/>
  <c r="J211"/>
  <c r="J104"/>
  <c i="5" r="BK120"/>
  <c r="J120"/>
  <c r="J98"/>
  <c i="4" r="BK120"/>
  <c r="J120"/>
  <c r="J97"/>
  <c i="5" r="E85"/>
  <c r="F92"/>
  <c r="J91"/>
  <c r="F91"/>
  <c r="J92"/>
  <c r="BE121"/>
  <c r="J89"/>
  <c i="4" r="J92"/>
  <c r="F115"/>
  <c i="3" r="J126"/>
  <c r="J98"/>
  <c i="4" r="E109"/>
  <c r="F116"/>
  <c r="BE122"/>
  <c r="J89"/>
  <c r="BE128"/>
  <c r="BE140"/>
  <c r="J91"/>
  <c r="BE144"/>
  <c r="BE125"/>
  <c r="BE131"/>
  <c r="BE134"/>
  <c r="BE137"/>
  <c i="3" r="F120"/>
  <c r="BE144"/>
  <c r="BE208"/>
  <c r="J118"/>
  <c r="BE166"/>
  <c r="BE151"/>
  <c r="BE160"/>
  <c r="BE163"/>
  <c r="J121"/>
  <c r="BE130"/>
  <c r="BE175"/>
  <c r="BE181"/>
  <c r="BE184"/>
  <c r="BE204"/>
  <c i="2" r="BK119"/>
  <c r="BK118"/>
  <c r="J118"/>
  <c i="3" r="F121"/>
  <c r="BE141"/>
  <c r="E85"/>
  <c r="J120"/>
  <c r="BE147"/>
  <c r="BE138"/>
  <c r="BE154"/>
  <c r="BE132"/>
  <c r="BE190"/>
  <c r="BE201"/>
  <c r="BE127"/>
  <c r="BE157"/>
  <c r="BE171"/>
  <c r="BE196"/>
  <c r="BE212"/>
  <c r="BE135"/>
  <c r="BE178"/>
  <c r="BE193"/>
  <c i="2" r="J89"/>
  <c r="J91"/>
  <c r="E108"/>
  <c r="J115"/>
  <c r="F92"/>
  <c r="F114"/>
  <c r="BE121"/>
  <c i="1" r="BC95"/>
  <c i="2" r="BE126"/>
  <c r="BE129"/>
  <c i="1" r="BB95"/>
  <c i="2" r="BE132"/>
  <c i="1" r="AW95"/>
  <c r="BA95"/>
  <c r="BD95"/>
  <c i="4" r="F37"/>
  <c i="1" r="BD97"/>
  <c i="5" r="F34"/>
  <c i="1" r="BA98"/>
  <c i="4" r="F34"/>
  <c i="1" r="BA97"/>
  <c i="3" r="F35"/>
  <c i="1" r="BB96"/>
  <c i="4" r="F35"/>
  <c i="1" r="BB97"/>
  <c i="4" r="J34"/>
  <c i="1" r="AW97"/>
  <c i="5" r="F33"/>
  <c i="1" r="AZ98"/>
  <c i="3" r="F36"/>
  <c i="1" r="BC96"/>
  <c i="2" r="J30"/>
  <c i="4" r="F36"/>
  <c i="1" r="BC97"/>
  <c i="3" r="F37"/>
  <c i="1" r="BD96"/>
  <c i="3" r="F34"/>
  <c i="1" r="BA96"/>
  <c i="3" r="J34"/>
  <c i="1" r="AW96"/>
  <c i="3" l="1" r="R125"/>
  <c r="R124"/>
  <c i="5" r="BK119"/>
  <c r="J119"/>
  <c r="J97"/>
  <c i="3" r="BK210"/>
  <c r="J210"/>
  <c r="J103"/>
  <c i="4" r="BK119"/>
  <c r="J119"/>
  <c r="J96"/>
  <c i="1" r="AG95"/>
  <c i="2" r="J119"/>
  <c r="J97"/>
  <c r="J96"/>
  <c i="1" r="AU94"/>
  <c i="2" r="F33"/>
  <c i="1" r="AZ95"/>
  <c i="4" r="J33"/>
  <c i="1" r="AV97"/>
  <c r="AT97"/>
  <c r="BD94"/>
  <c r="W33"/>
  <c i="3" r="F33"/>
  <c i="1" r="AZ96"/>
  <c i="2" r="J33"/>
  <c i="1" r="AV95"/>
  <c r="AT95"/>
  <c r="AN95"/>
  <c i="3" r="J33"/>
  <c i="1" r="AV96"/>
  <c r="AT96"/>
  <c r="BC94"/>
  <c r="AY94"/>
  <c i="4" r="F33"/>
  <c i="1" r="AZ97"/>
  <c r="BB94"/>
  <c r="AX94"/>
  <c i="5" r="J33"/>
  <c i="1" r="AV98"/>
  <c r="AT98"/>
  <c r="BA94"/>
  <c r="AW94"/>
  <c r="AK30"/>
  <c i="3" l="1" r="BK124"/>
  <c r="J124"/>
  <c r="J96"/>
  <c i="5" r="BK118"/>
  <c r="J118"/>
  <c r="J96"/>
  <c i="2" r="J39"/>
  <c i="1" r="W32"/>
  <c i="4" r="J30"/>
  <c i="1" r="AG97"/>
  <c r="AN97"/>
  <c r="W31"/>
  <c r="AZ94"/>
  <c r="AV94"/>
  <c r="AK29"/>
  <c r="W30"/>
  <c i="4" l="1" r="J39"/>
  <c i="5" r="J30"/>
  <c i="1" r="AG98"/>
  <c i="3" r="J30"/>
  <c i="1" r="AG96"/>
  <c r="AN96"/>
  <c r="W29"/>
  <c r="AT94"/>
  <c i="5" l="1" r="J39"/>
  <c i="3" r="J39"/>
  <c i="1" r="AN98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<sst xmlns="http://schemas.openxmlformats.org/spreadsheetml/2006/main">
  <si>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</si>
  <si>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</si>
  <si>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</si>
  <si>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</si>
  <si>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</si>
  <si>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{d30f02f5-e2d8-496a-abbf-b7d1e447ba6d}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</si>
  <si>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</si>
  <si>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</si>
  <si>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</si>
  <si>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</si>
  <si>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</si>
  <si>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</si>
  <si>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</si>
  <si>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</si>
  <si>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</si>
  <si>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</si>
  <si>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</si>
  <si>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Kontejnery Ostrov, Vančurova ul.</t>
  </si>
  <si>
    <t>KSO:</t>
  </si>
  <si>
    <t>CC-CZ:</t>
  </si>
  <si>
    <t>Místo:</t>
  </si>
  <si>
    <t xml:space="preserve"> </t>
  </si>
  <si>
    <t>Datum:</t>
  </si>
  <si>
    <t>23. 2. 2024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</si>
  <si>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</si>
  <si>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</si>
  <si>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</si>
  <si>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</si>
  <si>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</si>
  <si>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</si>
  <si>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</si>
  <si>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</si>
  <si>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</si>
  <si>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</si>
  <si>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</si>
  <si>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</si>
  <si>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</si>
  <si>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</si>
  <si>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</si>
  <si>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</si>
  <si>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</si>
  <si>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</si>
  <si>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</si>
  <si>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</si>
  <si>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</si>
  <si>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</si>
  <si>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</si>
  <si>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</si>
  <si>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</si>
  <si>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</si>
  <si>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</si>
  <si>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</si>
  <si>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</si>
  <si>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</si>
  <si>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</si>
  <si>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</si>
  <si>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</si>
  <si>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</si>
  <si>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</si>
  <si>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</si>
  <si>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</si>
  <si>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</si>
  <si>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</si>
  <si>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</si>
  <si>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</si>
  <si>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</si>
  <si>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</si>
  <si>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</si>
  <si>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</si>
  <si>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</si>
  <si>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</si>
  <si>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</si>
  <si>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</si>
  <si>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</si>
  <si>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</si>
  <si>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</si>
  <si>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</si>
  <si>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</si>
  <si>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</si>
  <si>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DIO</t>
  </si>
  <si>
    <t>STA</t>
  </si>
  <si>
    <t>1</t>
  </si>
  <si>
    <t>{c52c9990-f9fa-42fa-ac6a-6843e3d193bf}</t>
  </si>
  <si>
    <t>2</t>
  </si>
  <si>
    <t>SO 101</t>
  </si>
  <si>
    <t>Zemní práce a komunikace</t>
  </si>
  <si>
    <t>{6fdfad9d-6381-49e2-b8e5-c3c6044e7cc4}</t>
  </si>
  <si>
    <t>SO 801</t>
  </si>
  <si>
    <t>Vegetační úpravy</t>
  </si>
  <si>
    <t>{fbac0e28-897f-43dd-9937-455cf32043a6}</t>
  </si>
  <si>
    <t>SO 901</t>
  </si>
  <si>
    <t>Kontejnery</t>
  </si>
  <si>
    <t>{1341b929-2421-4488-8f4b-41526538bd52}</t>
  </si>
  <si>
    <t>znacky</t>
  </si>
  <si>
    <t>5</t>
  </si>
  <si>
    <t>Z2</t>
  </si>
  <si>
    <t>KRYCÍ LIST SOUPISU PRACÍ</t>
  </si>
  <si>
    <t>Objekt:</t>
  </si>
  <si>
    <t>SO 001 - DIO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</si>
  <si>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</si>
  <si>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</si>
  <si>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</si>
  <si>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</si>
  <si>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</si>
  <si>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</si>
  <si>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</si>
  <si>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</si>
  <si>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</si>
  <si>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</si>
  <si>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</si>
  <si>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</si>
  <si>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</si>
  <si>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</si>
  <si>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</si>
  <si>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</si>
  <si>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</si>
  <si>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</si>
  <si>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</si>
  <si>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</si>
  <si>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</si>
  <si>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</si>
  <si>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</si>
  <si>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</si>
  <si>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</si>
  <si>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</si>
  <si>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913121111</t>
  </si>
  <si>
    <t>Montáž a demontáž dočasné dopravní značky kompletní základní</t>
  </si>
  <si>
    <t>kus</t>
  </si>
  <si>
    <t>CS ÚRS 2024 01</t>
  </si>
  <si>
    <t>4</t>
  </si>
  <si>
    <t>-609058074</t>
  </si>
  <si>
    <t>PP</t>
  </si>
  <si>
    <t>Montáž a demontáž dočasných dopravních značek kompletních značek vč. podstavce a sloupku základních</t>
  </si>
  <si>
    <t>VV</t>
  </si>
  <si>
    <t>Z4a</t>
  </si>
  <si>
    <t>A15</t>
  </si>
  <si>
    <t>3</t>
  </si>
  <si>
    <t>Součet</t>
  </si>
  <si>
    <t>913121211</t>
  </si>
  <si>
    <t>Příplatek k dočasné dopravní značce kompletní základní za první a ZKD den použití</t>
  </si>
  <si>
    <t>-843148426</t>
  </si>
  <si>
    <t>Montáž a demontáž dočasných dopravních značek Příplatek za první a každý další den použití dočasných dopravních značek k ceně 12-1111</t>
  </si>
  <si>
    <t>znacky*7</t>
  </si>
  <si>
    <t>913211113</t>
  </si>
  <si>
    <t>Montáž a demontáž dočasné dopravní zábrany reflexní šířky 3 m</t>
  </si>
  <si>
    <t>1549763916</t>
  </si>
  <si>
    <t>Montáž a demontáž dočasných dopravních zábran reflexních, šířky 3 m</t>
  </si>
  <si>
    <t>913211213</t>
  </si>
  <si>
    <t>Příplatek k dočasné dopravní zábraně reflexní 3 m za první a ZKD den použití</t>
  </si>
  <si>
    <t>786813933</t>
  </si>
  <si>
    <t>Montáž a demontáž dočasných dopravních zábran Příplatek za první a každý další den použití dočasných dopravních zábran k ceně 21-1113</t>
  </si>
  <si>
    <t>Z2*7</t>
  </si>
  <si>
    <t>dem_dl</t>
  </si>
  <si>
    <t>20,607</t>
  </si>
  <si>
    <t>dl_ch</t>
  </si>
  <si>
    <t>13,592</t>
  </si>
  <si>
    <t>obr_ch</t>
  </si>
  <si>
    <t>24,463</t>
  </si>
  <si>
    <t>vykop</t>
  </si>
  <si>
    <t>48,201</t>
  </si>
  <si>
    <t>loze</t>
  </si>
  <si>
    <t>21,995</t>
  </si>
  <si>
    <t>sut_bet_1</t>
  </si>
  <si>
    <t>0,421</t>
  </si>
  <si>
    <t>dem_bet</t>
  </si>
  <si>
    <t>2,52</t>
  </si>
  <si>
    <t>SO 101 - Zemní práce a komunikace</t>
  </si>
  <si>
    <t>zasyp</t>
  </si>
  <si>
    <t>12,812</t>
  </si>
  <si>
    <t>SD100</t>
  </si>
  <si>
    <t>SD150</t>
  </si>
  <si>
    <t>kabel_VO</t>
  </si>
  <si>
    <t>10,5</t>
  </si>
  <si>
    <t>sut_bet</t>
  </si>
  <si>
    <t>2,905</t>
  </si>
  <si>
    <t xml:space="preserve">    1 - Zemní práce</t>
  </si>
  <si>
    <t xml:space="preserve">    5 - Komunikace pozemní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</si>
  <si>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</si>
  <si>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</si>
  <si>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</si>
  <si>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</si>
  <si>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Zemní práce</t>
  </si>
  <si>
    <t>113106123</t>
  </si>
  <si>
    <t>Rozebrání dlažeb ze zámkových dlaždic komunikací pro pěší ručně</t>
  </si>
  <si>
    <t>m2</t>
  </si>
  <si>
    <t>-1254877175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</si>
  <si>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</si>
  <si>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113204111</t>
  </si>
  <si>
    <t>Vytrhání obrub záhonových</t>
  </si>
  <si>
    <t>m</t>
  </si>
  <si>
    <t>1035455814</t>
  </si>
  <si>
    <t>Vytrhání obrub s vybouráním lože, s přemístěním hmot na skládku na vzdálenost do 3 m nebo s naložením na dopravní prostředek záhonových</t>
  </si>
  <si>
    <t>119001421</t>
  </si>
  <si>
    <t>Dočasné zajištění kabelů a kabelových tratí ze 3 volně ložených kabelů</t>
  </si>
  <si>
    <t>-1962370344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</si>
  <si>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</si>
  <si>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131251100</t>
  </si>
  <si>
    <t>Hloubení jam nezapažených v hornině třídy těžitelnosti I skupiny 3 objem do 20 m3 strojně</t>
  </si>
  <si>
    <t>m3</t>
  </si>
  <si>
    <t>1893692153</t>
  </si>
  <si>
    <t>Hloubení nezapažených jam a zářezů strojně s urovnáním dna do předepsaného profilu a spádu v hornině třídy těžitelnosti I skupiny 3 do 20 m3</t>
  </si>
  <si>
    <t>(2,65*8,3+3,45*9,1)/2*1,9-dem_bet</t>
  </si>
  <si>
    <t>162751117</t>
  </si>
  <si>
    <t>Vodorovné přemístění přes 9 000 do 10000 m výkopku/sypaniny z horniny třídy těžitelnosti I skupiny 1 až 3 (RC Sadov 12 km)</t>
  </si>
  <si>
    <t>-1090768315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</si>
  <si>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</si>
  <si>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6</t>
  </si>
  <si>
    <t>162751119</t>
  </si>
  <si>
    <t>Příplatek k vodorovnému přemístění výkopku/sypaniny z horniny třídy těžitelnosti I skupiny 1 až 3 ZKD 1000 m přes 10000 m (další 2 km)</t>
  </si>
  <si>
    <t>-2147042866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</si>
  <si>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</si>
  <si>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vykop*2</t>
  </si>
  <si>
    <t>7</t>
  </si>
  <si>
    <t>174151101</t>
  </si>
  <si>
    <t>Zásyp jam, šachet rýh nebo kolem objektů sypaninou se zhutněním</t>
  </si>
  <si>
    <t>222452960</t>
  </si>
  <si>
    <t>Zásyp sypaninou z jakékoliv horniny strojně s uložením výkopku ve vrstvách se zhutněním jam, šachet, rýh nebo kolem objektů v těchto vykopávkách</t>
  </si>
  <si>
    <t>vykop-loze-SD100*0,1-SD150*0,15-3,45*9,1*0,09-2*(0,55*0,55+0,75*0,75)*3,14*1,32</t>
  </si>
  <si>
    <t>8</t>
  </si>
  <si>
    <t>181152302</t>
  </si>
  <si>
    <t>Úprava pláně pro silnice a dálnice v zářezech se zhutněním</t>
  </si>
  <si>
    <t>-1315547465</t>
  </si>
  <si>
    <t>Úprava pláně na stavbách silnic a dálnic strojně v zářezech mimo skalních se zhutněním</t>
  </si>
  <si>
    <t>Komunikace pozemní</t>
  </si>
  <si>
    <t>564531011</t>
  </si>
  <si>
    <t>Zřízení podsypu nebo podkladu ze sypaniny plochy do 100 m2 tl 100 mm</t>
  </si>
  <si>
    <t>-1118878183</t>
  </si>
  <si>
    <t>Zřízení podsypu nebo podkladu ze sypaniny s rozprostřením, vlhčením, a zhutněním plochy jednotlivě do 100 m2, po zhutnění tl. 100 mm</t>
  </si>
  <si>
    <t>2,65*8,3</t>
  </si>
  <si>
    <t>10</t>
  </si>
  <si>
    <t>M</t>
  </si>
  <si>
    <t>58344121</t>
  </si>
  <si>
    <t>štěrkodrť frakce 0/8</t>
  </si>
  <si>
    <t>t</t>
  </si>
  <si>
    <t>-1628179855</t>
  </si>
  <si>
    <t>(loze*0,1+zasyp)*2,0</t>
  </si>
  <si>
    <t>11</t>
  </si>
  <si>
    <t>564831011</t>
  </si>
  <si>
    <t>Podklad ze štěrkodrtě ŠD 8/16 mm plochy do 100 m2 tl 100 mm</t>
  </si>
  <si>
    <t>-784455540</t>
  </si>
  <si>
    <t>Podklad ze štěrkodrti ŠD s rozprostřením a zhutněním plochy jednotlivě do 100 m2, po zhutnění tl. 100 mm</t>
  </si>
  <si>
    <t>564851011</t>
  </si>
  <si>
    <t xml:space="preserve">Podklad ze štěrkodrtě ŠD16/32  plochy do 100 m2 tl 150 mm</t>
  </si>
  <si>
    <t>1123232050</t>
  </si>
  <si>
    <t>Podklad ze štěrkodrti ŠD s rozprostřením a zhutněním plochy jednotlivě do 100 m2, po zhutnění tl. 150 mm</t>
  </si>
  <si>
    <t>13</t>
  </si>
  <si>
    <t>564861011</t>
  </si>
  <si>
    <t>Podklad ze štěrkodrtě ŠD 0/32 mm plochy do 100 m2 tl 200 mm (chodník)</t>
  </si>
  <si>
    <t>-976342507</t>
  </si>
  <si>
    <t>Podklad ze štěrkodrti ŠD s rozprostřením a zhutněním plochy jednotlivě do 100 m2, po zhutnění tl. 200 mm</t>
  </si>
  <si>
    <t>dem_dl*0,3</t>
  </si>
  <si>
    <t>14</t>
  </si>
  <si>
    <t>596211110</t>
  </si>
  <si>
    <t>Kladení zámkové dlažby komunikací pro pěší ručně tl 60 mm skupiny A pl do 50 m2</t>
  </si>
  <si>
    <t>-1724132218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</si>
  <si>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</si>
  <si>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15</t>
  </si>
  <si>
    <t>59245008</t>
  </si>
  <si>
    <t>dlažba skladebná betonová 200x100mm tl 60mm barevná (okr)</t>
  </si>
  <si>
    <t>47830151</t>
  </si>
  <si>
    <t>dlažba skladebná betonová 200x100mm tl 60mm barevná</t>
  </si>
  <si>
    <t>dl_ch*1,1</t>
  </si>
  <si>
    <t>16</t>
  </si>
  <si>
    <t>916231213</t>
  </si>
  <si>
    <t>Osazení chodníkového obrubníku betonového stojatého s boční opěrou do lože z betonu prostého</t>
  </si>
  <si>
    <t>-1380847408</t>
  </si>
  <si>
    <t>Osazení chodníkového obrubníku betonového se zřízením lože, s vyplněním a zatřením spár cementovou maltou stojatého s boční opěrou z betonu prostého, do lože z betonu prostého</t>
  </si>
  <si>
    <t>17</t>
  </si>
  <si>
    <t>59217036</t>
  </si>
  <si>
    <t>obrubník parkový betonový 500x80x250mm přírodní</t>
  </si>
  <si>
    <t>1293443709</t>
  </si>
  <si>
    <t>obr_ch*1,05</t>
  </si>
  <si>
    <t>18</t>
  </si>
  <si>
    <t>919726201</t>
  </si>
  <si>
    <t>Geotextilie pro vyztužení, separaci a filtraci tkaná z PP podélná pevnost v tahu do 15 kN/m</t>
  </si>
  <si>
    <t>-752649291</t>
  </si>
  <si>
    <t>Geotextilie tkaná pro vyztužení, separaci nebo filtraci z polypropylenu, podélná pevnost v tahu do 15 kN/m</t>
  </si>
  <si>
    <t>20,363*1,3</t>
  </si>
  <si>
    <t>19</t>
  </si>
  <si>
    <t>961055111</t>
  </si>
  <si>
    <t>Bourání základů ze ŽB</t>
  </si>
  <si>
    <t>1679457620</t>
  </si>
  <si>
    <t>Bourání základů z betonu železového</t>
  </si>
  <si>
    <t>3*1,2*0,7</t>
  </si>
  <si>
    <t>-3*0,9*0,55</t>
  </si>
  <si>
    <t>997</t>
  </si>
  <si>
    <t>Přesun sutě</t>
  </si>
  <si>
    <t>20</t>
  </si>
  <si>
    <t>997013862</t>
  </si>
  <si>
    <t>Poplatek za uložení stavebního odpadu na recyklační skládce (skládkovné) z armovaného betonu kód odpadu 17 01 01</t>
  </si>
  <si>
    <t>1705980751</t>
  </si>
  <si>
    <t>Poplatek za uložení stavebního odpadu na recyklační skládce (skládkovné) z armovaného betonu zatříděného do Katalogu odpadů pod kódem 17 01 01</t>
  </si>
  <si>
    <t>997013873</t>
  </si>
  <si>
    <t>Poplatek za uložení stavebního odpadu na recyklační skládce (skládkovné) zeminy a kamení zatříděného do Katalogu odpadů pod kódem 17 05 04</t>
  </si>
  <si>
    <t>819957987</t>
  </si>
  <si>
    <t>vykop*1,7</t>
  </si>
  <si>
    <t>22</t>
  </si>
  <si>
    <t>997221561</t>
  </si>
  <si>
    <t>Vodorovná doprava suti z kusových materiálů do 1 km (RC Sadov 12 km)</t>
  </si>
  <si>
    <t>590637972</t>
  </si>
  <si>
    <t>Vodorovná doprava suti bez naložení, ale se složením a s hrubým urovnáním z kusových materiálů, na vzdálenost do 1 km</t>
  </si>
  <si>
    <t>sut_bet_2</t>
  </si>
  <si>
    <t>2,484</t>
  </si>
  <si>
    <t>23</t>
  </si>
  <si>
    <t>997221569</t>
  </si>
  <si>
    <t>Příplatek ZKD 1 km u vodorovné dopravy suti z kusových materiálů (další 11 km)</t>
  </si>
  <si>
    <t>-484101845</t>
  </si>
  <si>
    <t>Vodorovná doprava suti bez naložení, ale se složením a s hrubým urovnáním Příplatek k ceně za každý další započatý 1 km přes 1 km</t>
  </si>
  <si>
    <t>sut_bet_1*11</t>
  </si>
  <si>
    <t>24</t>
  </si>
  <si>
    <t>997221611</t>
  </si>
  <si>
    <t>Nakládání suti na dopravní prostředky pro vodorovnou dopravu</t>
  </si>
  <si>
    <t>342030518</t>
  </si>
  <si>
    <t>Nakládání na dopravní prostředky pro vodorovnou dopravu suti</t>
  </si>
  <si>
    <t>998</t>
  </si>
  <si>
    <t>Přesun hmot</t>
  </si>
  <si>
    <t>25</t>
  </si>
  <si>
    <t>998223011</t>
  </si>
  <si>
    <t>Přesun hmot pro pozemní komunikace s krytem dlážděným</t>
  </si>
  <si>
    <t>-1773026795</t>
  </si>
  <si>
    <t>Přesun hmot pro pozemní komunikace s krytem dlážděným dopravní vzdálenost do 200 m jakékoliv délky objektu</t>
  </si>
  <si>
    <t>Práce a dodávky M</t>
  </si>
  <si>
    <t>46-M</t>
  </si>
  <si>
    <t>Zemní práce při extr.mont.pracích</t>
  </si>
  <si>
    <t>26</t>
  </si>
  <si>
    <t>460161142</t>
  </si>
  <si>
    <t>Hloubení kabelových rýh ručně š 35 cm hl 50 cm v hornině tř I skupiny 3</t>
  </si>
  <si>
    <t>64</t>
  </si>
  <si>
    <t>1642851004</t>
  </si>
  <si>
    <t>Hloubení zapažených i nezapažených kabelových rýh ručně včetně urovnání dna s přemístěním výkopku do vzdálenosti 3 m od okraje jámy nebo s naložením na dopravní prostředek šířky 35 cm hloubky 50 cm v hornině třídy těžitelnosti I skupiny 3</t>
  </si>
  <si>
    <t>travnik</t>
  </si>
  <si>
    <t>25,667</t>
  </si>
  <si>
    <t>voda</t>
  </si>
  <si>
    <t>0,128</t>
  </si>
  <si>
    <t>SO 801 - Vegetační úpravy</t>
  </si>
  <si>
    <t>181411131</t>
  </si>
  <si>
    <t>Založení parkového trávníku výsevem pl do 1000 m2 v rovině a ve svahu do 1:5</t>
  </si>
  <si>
    <t>-445574483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</si>
  <si>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</si>
  <si>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</si>
  <si>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</si>
  <si>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kg</t>
  </si>
  <si>
    <t>-2084900509</t>
  </si>
  <si>
    <t>travnik*0,025</t>
  </si>
  <si>
    <t>182303111</t>
  </si>
  <si>
    <t>Doplnění zeminy nebo substrátu na travnatých plochách tl do 50 mm rovina v rovinně a svahu do 1:5</t>
  </si>
  <si>
    <t>-583891825</t>
  </si>
  <si>
    <t>Doplnění zeminy nebo substrátu na travnatých plochách tloušťky do 50 mm v rovině nebo na svahu do 1:5</t>
  </si>
  <si>
    <t>10371500</t>
  </si>
  <si>
    <t>substrát pro trávníky VL</t>
  </si>
  <si>
    <t>-118559000</t>
  </si>
  <si>
    <t>travnik*0,1</t>
  </si>
  <si>
    <t>185804312</t>
  </si>
  <si>
    <t>Zalití rostlin vodou plocha přes 20 m2 (1x 5 l/m2)</t>
  </si>
  <si>
    <t>-1530378073</t>
  </si>
  <si>
    <t>Zalití rostlin vodou plochy záhonů jednotlivě přes 20 m2</t>
  </si>
  <si>
    <t>travnik*0,005</t>
  </si>
  <si>
    <t>185851121</t>
  </si>
  <si>
    <t>Dovoz vody pro zálivku rostlin za vzdálenost do 1000 m</t>
  </si>
  <si>
    <t>1014248604</t>
  </si>
  <si>
    <t>Dovoz vody pro zálivku rostlin na vzdálenost do 1000 m</t>
  </si>
  <si>
    <t>185851129</t>
  </si>
  <si>
    <t>Příplatek k dovozu vody pro zálivku rostlin do 1000 m ZKD 1000 m</t>
  </si>
  <si>
    <t>-1110245275</t>
  </si>
  <si>
    <t>Dovoz vody pro zálivku rostlin Příplatek k ceně za každých dalších i započatých 1000 m</t>
  </si>
  <si>
    <t>3*voda</t>
  </si>
  <si>
    <t>998231411</t>
  </si>
  <si>
    <t>Ruční přesun hmot pro sadovnické a krajinářské úpravy do 100 m</t>
  </si>
  <si>
    <t>-985092571</t>
  </si>
  <si>
    <t>Přesun hmot pro sadovnické a krajinářské úpravy ručně (bez užití mechanizace) dopravní vzdálenost do 100 m</t>
  </si>
  <si>
    <t>SO 901 - Kontejnery</t>
  </si>
  <si>
    <t xml:space="preserve">    3 - Svislé a kompletní konstrukce</t>
  </si>
  <si>
    <t>Svislé a kompletní konstrukce</t>
  </si>
  <si>
    <t>382413115.1</t>
  </si>
  <si>
    <t>Dodávkla a osazení polopodzemních kontejnerů na separovaný odpad z HDPE - kontejery o objemu 2x 5 m3 + 2x 3 m3</t>
  </si>
  <si>
    <t>kpl</t>
  </si>
  <si>
    <t>R-pol.</t>
  </si>
  <si>
    <t>1627365668</t>
  </si>
  <si>
    <t>Osazení plastové jímky z polypropylenu PP na obetonování objemu 6000 l</t>
  </si>
  <si>
    <t>SEZNAM FIGUR</t>
  </si>
  <si>
    <t>Výměra</t>
  </si>
  <si>
    <t xml:space="preserve"> SO 001</t>
  </si>
  <si>
    <t>Použití figury:</t>
  </si>
  <si>
    <t xml:space="preserve"> SO 101</t>
  </si>
  <si>
    <t xml:space="preserve"> SO 801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</si>
</sst>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24-011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Kontejnery Ostrov, Vančurova ul.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23. 2. 2024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001 - DIO'!J30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'SO 001 - DIO'!P118</f>
        <v>0</v>
      </c>
      <c r="AV95" s="127">
        <f>'SO 001 - DIO'!J33</f>
        <v>0</v>
      </c>
      <c r="AW95" s="127">
        <f>'SO 001 - DIO'!J34</f>
        <v>0</v>
      </c>
      <c r="AX95" s="127">
        <f>'SO 001 - DIO'!J35</f>
        <v>0</v>
      </c>
      <c r="AY95" s="127">
        <f>'SO 001 - DIO'!J36</f>
        <v>0</v>
      </c>
      <c r="AZ95" s="127">
        <f>'SO 001 - DIO'!F33</f>
        <v>0</v>
      </c>
      <c r="BA95" s="127">
        <f>'SO 001 - DIO'!F34</f>
        <v>0</v>
      </c>
      <c r="BB95" s="127">
        <f>'SO 001 - DIO'!F35</f>
        <v>0</v>
      </c>
      <c r="BC95" s="127">
        <f>'SO 001 - DIO'!F36</f>
        <v>0</v>
      </c>
      <c r="BD95" s="129">
        <f>'SO 001 - DIO'!F37</f>
        <v>0</v>
      </c>
      <c r="BE95" s="7"/>
      <c r="BT95" s="130" t="s">
        <v>81</v>
      </c>
      <c r="BV95" s="130" t="s">
        <v>75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7" customFormat="1" ht="16.5" customHeight="1">
      <c r="A96" s="118" t="s">
        <v>77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101 - Zemní práce a ko...'!J30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26">
        <v>0</v>
      </c>
      <c r="AT96" s="127">
        <f>ROUND(SUM(AV96:AW96),2)</f>
        <v>0</v>
      </c>
      <c r="AU96" s="128">
        <f>'SO 101 - Zemní práce a ko...'!P124</f>
        <v>0</v>
      </c>
      <c r="AV96" s="127">
        <f>'SO 101 - Zemní práce a ko...'!J33</f>
        <v>0</v>
      </c>
      <c r="AW96" s="127">
        <f>'SO 101 - Zemní práce a ko...'!J34</f>
        <v>0</v>
      </c>
      <c r="AX96" s="127">
        <f>'SO 101 - Zemní práce a ko...'!J35</f>
        <v>0</v>
      </c>
      <c r="AY96" s="127">
        <f>'SO 101 - Zemní práce a ko...'!J36</f>
        <v>0</v>
      </c>
      <c r="AZ96" s="127">
        <f>'SO 101 - Zemní práce a ko...'!F33</f>
        <v>0</v>
      </c>
      <c r="BA96" s="127">
        <f>'SO 101 - Zemní práce a ko...'!F34</f>
        <v>0</v>
      </c>
      <c r="BB96" s="127">
        <f>'SO 101 - Zemní práce a ko...'!F35</f>
        <v>0</v>
      </c>
      <c r="BC96" s="127">
        <f>'SO 101 - Zemní práce a ko...'!F36</f>
        <v>0</v>
      </c>
      <c r="BD96" s="129">
        <f>'SO 101 - Zemní práce a ko...'!F37</f>
        <v>0</v>
      </c>
      <c r="BE96" s="7"/>
      <c r="BT96" s="130" t="s">
        <v>81</v>
      </c>
      <c r="BV96" s="130" t="s">
        <v>75</v>
      </c>
      <c r="BW96" s="130" t="s">
        <v>86</v>
      </c>
      <c r="BX96" s="130" t="s">
        <v>5</v>
      </c>
      <c r="CL96" s="130" t="s">
        <v>1</v>
      </c>
      <c r="CM96" s="130" t="s">
        <v>83</v>
      </c>
    </row>
    <row r="97" s="7" customFormat="1" ht="16.5" customHeight="1">
      <c r="A97" s="118" t="s">
        <v>77</v>
      </c>
      <c r="B97" s="119"/>
      <c r="C97" s="120"/>
      <c r="D97" s="121" t="s">
        <v>87</v>
      </c>
      <c r="E97" s="121"/>
      <c r="F97" s="121"/>
      <c r="G97" s="121"/>
      <c r="H97" s="121"/>
      <c r="I97" s="122"/>
      <c r="J97" s="121" t="s">
        <v>88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801 - Vegetační úpravy'!J30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80</v>
      </c>
      <c r="AR97" s="125"/>
      <c r="AS97" s="126">
        <v>0</v>
      </c>
      <c r="AT97" s="127">
        <f>ROUND(SUM(AV97:AW97),2)</f>
        <v>0</v>
      </c>
      <c r="AU97" s="128">
        <f>'SO 801 - Vegetační úpravy'!P119</f>
        <v>0</v>
      </c>
      <c r="AV97" s="127">
        <f>'SO 801 - Vegetační úpravy'!J33</f>
        <v>0</v>
      </c>
      <c r="AW97" s="127">
        <f>'SO 801 - Vegetační úpravy'!J34</f>
        <v>0</v>
      </c>
      <c r="AX97" s="127">
        <f>'SO 801 - Vegetační úpravy'!J35</f>
        <v>0</v>
      </c>
      <c r="AY97" s="127">
        <f>'SO 801 - Vegetační úpravy'!J36</f>
        <v>0</v>
      </c>
      <c r="AZ97" s="127">
        <f>'SO 801 - Vegetační úpravy'!F33</f>
        <v>0</v>
      </c>
      <c r="BA97" s="127">
        <f>'SO 801 - Vegetační úpravy'!F34</f>
        <v>0</v>
      </c>
      <c r="BB97" s="127">
        <f>'SO 801 - Vegetační úpravy'!F35</f>
        <v>0</v>
      </c>
      <c r="BC97" s="127">
        <f>'SO 801 - Vegetační úpravy'!F36</f>
        <v>0</v>
      </c>
      <c r="BD97" s="129">
        <f>'SO 801 - Vegetační úpravy'!F37</f>
        <v>0</v>
      </c>
      <c r="BE97" s="7"/>
      <c r="BT97" s="130" t="s">
        <v>81</v>
      </c>
      <c r="BV97" s="130" t="s">
        <v>75</v>
      </c>
      <c r="BW97" s="130" t="s">
        <v>89</v>
      </c>
      <c r="BX97" s="130" t="s">
        <v>5</v>
      </c>
      <c r="CL97" s="130" t="s">
        <v>1</v>
      </c>
      <c r="CM97" s="130" t="s">
        <v>83</v>
      </c>
    </row>
    <row r="98" s="7" customFormat="1" ht="16.5" customHeight="1">
      <c r="A98" s="118" t="s">
        <v>77</v>
      </c>
      <c r="B98" s="119"/>
      <c r="C98" s="120"/>
      <c r="D98" s="121" t="s">
        <v>90</v>
      </c>
      <c r="E98" s="121"/>
      <c r="F98" s="121"/>
      <c r="G98" s="121"/>
      <c r="H98" s="121"/>
      <c r="I98" s="122"/>
      <c r="J98" s="121" t="s">
        <v>91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 901 - Kontejnery'!J30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80</v>
      </c>
      <c r="AR98" s="125"/>
      <c r="AS98" s="131">
        <v>0</v>
      </c>
      <c r="AT98" s="132">
        <f>ROUND(SUM(AV98:AW98),2)</f>
        <v>0</v>
      </c>
      <c r="AU98" s="133">
        <f>'SO 901 - Kontejnery'!P118</f>
        <v>0</v>
      </c>
      <c r="AV98" s="132">
        <f>'SO 901 - Kontejnery'!J33</f>
        <v>0</v>
      </c>
      <c r="AW98" s="132">
        <f>'SO 901 - Kontejnery'!J34</f>
        <v>0</v>
      </c>
      <c r="AX98" s="132">
        <f>'SO 901 - Kontejnery'!J35</f>
        <v>0</v>
      </c>
      <c r="AY98" s="132">
        <f>'SO 901 - Kontejnery'!J36</f>
        <v>0</v>
      </c>
      <c r="AZ98" s="132">
        <f>'SO 901 - Kontejnery'!F33</f>
        <v>0</v>
      </c>
      <c r="BA98" s="132">
        <f>'SO 901 - Kontejnery'!F34</f>
        <v>0</v>
      </c>
      <c r="BB98" s="132">
        <f>'SO 901 - Kontejnery'!F35</f>
        <v>0</v>
      </c>
      <c r="BC98" s="132">
        <f>'SO 901 - Kontejnery'!F36</f>
        <v>0</v>
      </c>
      <c r="BD98" s="134">
        <f>'SO 901 - Kontejnery'!F37</f>
        <v>0</v>
      </c>
      <c r="BE98" s="7"/>
      <c r="BT98" s="130" t="s">
        <v>81</v>
      </c>
      <c r="BV98" s="130" t="s">
        <v>75</v>
      </c>
      <c r="BW98" s="130" t="s">
        <v>92</v>
      </c>
      <c r="BX98" s="130" t="s">
        <v>5</v>
      </c>
      <c r="CL98" s="130" t="s">
        <v>1</v>
      </c>
      <c r="CM98" s="130" t="s">
        <v>83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fbxEBk7gA0a5SJHWWEa988lc8LjozolfKNgCbLf+8LlUwyzaDaS12hPDtiaC8kN+tfFPLplLtg7YNvdjF2btQw==" hashValue="F95Rqnj1OrgszqORzGIpKbGviaJ8d+TU6nh0Fcge2wTSUylEozqS1YKqYM8q5IYrRXzK13sh4u0tdetm6O/s4w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1 - DIO'!C2" display="/"/>
    <hyperlink ref="A96" location="'SO 101 - Zemní práce a ko...'!C2" display="/"/>
    <hyperlink ref="A97" location="'SO 801 - Vegetační úpravy'!C2" display="/"/>
    <hyperlink ref="A98" location="'SO 901 - Kontejner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  <c r="AZ2" s="135" t="s">
        <v>93</v>
      </c>
      <c r="BA2" s="135" t="s">
        <v>1</v>
      </c>
      <c r="BB2" s="135" t="s">
        <v>1</v>
      </c>
      <c r="BC2" s="135" t="s">
        <v>94</v>
      </c>
      <c r="BD2" s="135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83</v>
      </c>
      <c r="AZ3" s="135" t="s">
        <v>95</v>
      </c>
      <c r="BA3" s="135" t="s">
        <v>1</v>
      </c>
      <c r="BB3" s="135" t="s">
        <v>1</v>
      </c>
      <c r="BC3" s="135" t="s">
        <v>81</v>
      </c>
      <c r="BD3" s="135" t="s">
        <v>83</v>
      </c>
    </row>
    <row r="4" s="1" customFormat="1" ht="24.96" customHeight="1">
      <c r="B4" s="19"/>
      <c r="D4" s="138" t="s">
        <v>96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Kontejnery Ostrov, Vančurova ul.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98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23. 2. 2024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tr">
        <f>IF('Rekapitulace stavby'!E11="","",'Rekapitulace stavby'!E11)</f>
        <v xml:space="preserve"> </v>
      </c>
      <c r="F15" s="37"/>
      <c r="G15" s="37"/>
      <c r="H15" s="37"/>
      <c r="I15" s="140" t="s">
        <v>26</v>
      </c>
      <c r="J15" s="143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27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29</v>
      </c>
      <c r="E20" s="37"/>
      <c r="F20" s="37"/>
      <c r="G20" s="37"/>
      <c r="H20" s="37"/>
      <c r="I20" s="140" t="s">
        <v>25</v>
      </c>
      <c r="J20" s="143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tr">
        <f>IF('Rekapitulace stavby'!E17="","",'Rekapitulace stavby'!E17)</f>
        <v xml:space="preserve"> </v>
      </c>
      <c r="F21" s="37"/>
      <c r="G21" s="37"/>
      <c r="H21" s="37"/>
      <c r="I21" s="140" t="s">
        <v>26</v>
      </c>
      <c r="J21" s="143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31</v>
      </c>
      <c r="E23" s="37"/>
      <c r="F23" s="37"/>
      <c r="G23" s="37"/>
      <c r="H23" s="37"/>
      <c r="I23" s="140" t="s">
        <v>25</v>
      </c>
      <c r="J23" s="143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tr">
        <f>IF('Rekapitulace stavby'!E20="","",'Rekapitulace stavby'!E20)</f>
        <v xml:space="preserve"> </v>
      </c>
      <c r="F24" s="37"/>
      <c r="G24" s="37"/>
      <c r="H24" s="37"/>
      <c r="I24" s="140" t="s">
        <v>26</v>
      </c>
      <c r="J24" s="143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151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35</v>
      </c>
      <c r="G32" s="37"/>
      <c r="H32" s="37"/>
      <c r="I32" s="152" t="s">
        <v>34</v>
      </c>
      <c r="J32" s="152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37</v>
      </c>
      <c r="E33" s="140" t="s">
        <v>38</v>
      </c>
      <c r="F33" s="154">
        <f>ROUND((SUM(BE118:BE134)),  2)</f>
        <v>0</v>
      </c>
      <c r="G33" s="37"/>
      <c r="H33" s="37"/>
      <c r="I33" s="155">
        <v>0.20999999999999999</v>
      </c>
      <c r="J33" s="154">
        <f>ROUND(((SUM(BE118:BE134))*I33),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39</v>
      </c>
      <c r="F34" s="154">
        <f>ROUND((SUM(BF118:BF134)),  2)</f>
        <v>0</v>
      </c>
      <c r="G34" s="37"/>
      <c r="H34" s="37"/>
      <c r="I34" s="155">
        <v>0.12</v>
      </c>
      <c r="J34" s="154">
        <f>ROUND(((SUM(BF118:BF134))*I34),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40</v>
      </c>
      <c r="F35" s="154">
        <f>ROUND((SUM(BG118:BG134)),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41</v>
      </c>
      <c r="F36" s="154">
        <f>ROUND((SUM(BH118:BH134)),  2)</f>
        <v>0</v>
      </c>
      <c r="G36" s="37"/>
      <c r="H36" s="37"/>
      <c r="I36" s="155">
        <v>0.12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42</v>
      </c>
      <c r="F37" s="154">
        <f>ROUND((SUM(BI118:BI134)),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Kontejnery Ostrov, Vančurova ul.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001 - DIO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23. 2. 2024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102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105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106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4" t="str">
        <f>E7</f>
        <v>Kontejnery Ostrov, Vančurova ul.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97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 001 - DIO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 xml:space="preserve"> </v>
      </c>
      <c r="G112" s="39"/>
      <c r="H112" s="39"/>
      <c r="I112" s="31" t="s">
        <v>22</v>
      </c>
      <c r="J112" s="78" t="str">
        <f>IF(J12="","",J12)</f>
        <v>23. 2. 2024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 xml:space="preserve"> </v>
      </c>
      <c r="G114" s="39"/>
      <c r="H114" s="39"/>
      <c r="I114" s="31" t="s">
        <v>29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27</v>
      </c>
      <c r="D115" s="39"/>
      <c r="E115" s="39"/>
      <c r="F115" s="26" t="str">
        <f>IF(E18="","",E18)</f>
        <v>Vyplň údaj</v>
      </c>
      <c r="G115" s="39"/>
      <c r="H115" s="39"/>
      <c r="I115" s="31" t="s">
        <v>31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1"/>
      <c r="B117" s="192"/>
      <c r="C117" s="193" t="s">
        <v>107</v>
      </c>
      <c r="D117" s="194" t="s">
        <v>58</v>
      </c>
      <c r="E117" s="194" t="s">
        <v>54</v>
      </c>
      <c r="F117" s="194" t="s">
        <v>55</v>
      </c>
      <c r="G117" s="194" t="s">
        <v>108</v>
      </c>
      <c r="H117" s="194" t="s">
        <v>109</v>
      </c>
      <c r="I117" s="194" t="s">
        <v>110</v>
      </c>
      <c r="J117" s="194" t="s">
        <v>101</v>
      </c>
      <c r="K117" s="195" t="s">
        <v>111</v>
      </c>
      <c r="L117" s="196"/>
      <c r="M117" s="99" t="s">
        <v>1</v>
      </c>
      <c r="N117" s="100" t="s">
        <v>37</v>
      </c>
      <c r="O117" s="100" t="s">
        <v>112</v>
      </c>
      <c r="P117" s="100" t="s">
        <v>113</v>
      </c>
      <c r="Q117" s="100" t="s">
        <v>114</v>
      </c>
      <c r="R117" s="100" t="s">
        <v>115</v>
      </c>
      <c r="S117" s="100" t="s">
        <v>116</v>
      </c>
      <c r="T117" s="101" t="s">
        <v>117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7"/>
      <c r="B118" s="38"/>
      <c r="C118" s="106" t="s">
        <v>118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72</v>
      </c>
      <c r="AU118" s="16" t="s">
        <v>103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72</v>
      </c>
      <c r="E119" s="205" t="s">
        <v>119</v>
      </c>
      <c r="F119" s="205" t="s">
        <v>120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81</v>
      </c>
      <c r="AT119" s="214" t="s">
        <v>72</v>
      </c>
      <c r="AU119" s="214" t="s">
        <v>73</v>
      </c>
      <c r="AY119" s="213" t="s">
        <v>121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72</v>
      </c>
      <c r="E120" s="216" t="s">
        <v>122</v>
      </c>
      <c r="F120" s="216" t="s">
        <v>123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SUM(P121:P134)</f>
        <v>0</v>
      </c>
      <c r="Q120" s="210"/>
      <c r="R120" s="211">
        <f>SUM(R121:R134)</f>
        <v>0</v>
      </c>
      <c r="S120" s="210"/>
      <c r="T120" s="212">
        <f>SUM(T121:T134)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81</v>
      </c>
      <c r="AT120" s="214" t="s">
        <v>72</v>
      </c>
      <c r="AU120" s="214" t="s">
        <v>81</v>
      </c>
      <c r="AY120" s="213" t="s">
        <v>121</v>
      </c>
      <c r="BK120" s="215">
        <f>SUM(BK121:BK134)</f>
        <v>0</v>
      </c>
    </row>
    <row r="121" s="2" customFormat="1" ht="24.15" customHeight="1">
      <c r="A121" s="37"/>
      <c r="B121" s="38"/>
      <c r="C121" s="218" t="s">
        <v>81</v>
      </c>
      <c r="D121" s="218" t="s">
        <v>124</v>
      </c>
      <c r="E121" s="219" t="s">
        <v>125</v>
      </c>
      <c r="F121" s="220" t="s">
        <v>126</v>
      </c>
      <c r="G121" s="221" t="s">
        <v>127</v>
      </c>
      <c r="H121" s="222">
        <v>5</v>
      </c>
      <c r="I121" s="223"/>
      <c r="J121" s="224">
        <f>ROUND(I121*H121,2)</f>
        <v>0</v>
      </c>
      <c r="K121" s="220" t="s">
        <v>128</v>
      </c>
      <c r="L121" s="43"/>
      <c r="M121" s="225" t="s">
        <v>1</v>
      </c>
      <c r="N121" s="226" t="s">
        <v>38</v>
      </c>
      <c r="O121" s="90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9" t="s">
        <v>129</v>
      </c>
      <c r="AT121" s="229" t="s">
        <v>124</v>
      </c>
      <c r="AU121" s="229" t="s">
        <v>83</v>
      </c>
      <c r="AY121" s="16" t="s">
        <v>121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6" t="s">
        <v>81</v>
      </c>
      <c r="BK121" s="230">
        <f>ROUND(I121*H121,2)</f>
        <v>0</v>
      </c>
      <c r="BL121" s="16" t="s">
        <v>129</v>
      </c>
      <c r="BM121" s="229" t="s">
        <v>130</v>
      </c>
    </row>
    <row r="122" s="2" customFormat="1">
      <c r="A122" s="37"/>
      <c r="B122" s="38"/>
      <c r="C122" s="39"/>
      <c r="D122" s="231" t="s">
        <v>131</v>
      </c>
      <c r="E122" s="39"/>
      <c r="F122" s="232" t="s">
        <v>132</v>
      </c>
      <c r="G122" s="39"/>
      <c r="H122" s="39"/>
      <c r="I122" s="233"/>
      <c r="J122" s="39"/>
      <c r="K122" s="39"/>
      <c r="L122" s="43"/>
      <c r="M122" s="234"/>
      <c r="N122" s="235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131</v>
      </c>
      <c r="AU122" s="16" t="s">
        <v>83</v>
      </c>
    </row>
    <row r="123" s="13" customFormat="1">
      <c r="A123" s="13"/>
      <c r="B123" s="236"/>
      <c r="C123" s="237"/>
      <c r="D123" s="231" t="s">
        <v>133</v>
      </c>
      <c r="E123" s="238" t="s">
        <v>134</v>
      </c>
      <c r="F123" s="239" t="s">
        <v>83</v>
      </c>
      <c r="G123" s="237"/>
      <c r="H123" s="240">
        <v>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133</v>
      </c>
      <c r="AU123" s="246" t="s">
        <v>83</v>
      </c>
      <c r="AV123" s="13" t="s">
        <v>83</v>
      </c>
      <c r="AW123" s="13" t="s">
        <v>30</v>
      </c>
      <c r="AX123" s="13" t="s">
        <v>73</v>
      </c>
      <c r="AY123" s="246" t="s">
        <v>121</v>
      </c>
    </row>
    <row r="124" s="13" customFormat="1">
      <c r="A124" s="13"/>
      <c r="B124" s="236"/>
      <c r="C124" s="237"/>
      <c r="D124" s="231" t="s">
        <v>133</v>
      </c>
      <c r="E124" s="238" t="s">
        <v>135</v>
      </c>
      <c r="F124" s="239" t="s">
        <v>136</v>
      </c>
      <c r="G124" s="237"/>
      <c r="H124" s="240">
        <v>3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133</v>
      </c>
      <c r="AU124" s="246" t="s">
        <v>83</v>
      </c>
      <c r="AV124" s="13" t="s">
        <v>83</v>
      </c>
      <c r="AW124" s="13" t="s">
        <v>30</v>
      </c>
      <c r="AX124" s="13" t="s">
        <v>73</v>
      </c>
      <c r="AY124" s="246" t="s">
        <v>121</v>
      </c>
    </row>
    <row r="125" s="14" customFormat="1">
      <c r="A125" s="14"/>
      <c r="B125" s="247"/>
      <c r="C125" s="248"/>
      <c r="D125" s="231" t="s">
        <v>133</v>
      </c>
      <c r="E125" s="249" t="s">
        <v>93</v>
      </c>
      <c r="F125" s="250" t="s">
        <v>137</v>
      </c>
      <c r="G125" s="248"/>
      <c r="H125" s="251">
        <v>5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133</v>
      </c>
      <c r="AU125" s="257" t="s">
        <v>83</v>
      </c>
      <c r="AV125" s="14" t="s">
        <v>129</v>
      </c>
      <c r="AW125" s="14" t="s">
        <v>30</v>
      </c>
      <c r="AX125" s="14" t="s">
        <v>81</v>
      </c>
      <c r="AY125" s="257" t="s">
        <v>121</v>
      </c>
    </row>
    <row r="126" s="2" customFormat="1" ht="24.15" customHeight="1">
      <c r="A126" s="37"/>
      <c r="B126" s="38"/>
      <c r="C126" s="218" t="s">
        <v>83</v>
      </c>
      <c r="D126" s="218" t="s">
        <v>124</v>
      </c>
      <c r="E126" s="219" t="s">
        <v>138</v>
      </c>
      <c r="F126" s="220" t="s">
        <v>139</v>
      </c>
      <c r="G126" s="221" t="s">
        <v>127</v>
      </c>
      <c r="H126" s="222">
        <v>35</v>
      </c>
      <c r="I126" s="223"/>
      <c r="J126" s="224">
        <f>ROUND(I126*H126,2)</f>
        <v>0</v>
      </c>
      <c r="K126" s="220" t="s">
        <v>128</v>
      </c>
      <c r="L126" s="43"/>
      <c r="M126" s="225" t="s">
        <v>1</v>
      </c>
      <c r="N126" s="226" t="s">
        <v>38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129</v>
      </c>
      <c r="AT126" s="229" t="s">
        <v>124</v>
      </c>
      <c r="AU126" s="229" t="s">
        <v>83</v>
      </c>
      <c r="AY126" s="16" t="s">
        <v>121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81</v>
      </c>
      <c r="BK126" s="230">
        <f>ROUND(I126*H126,2)</f>
        <v>0</v>
      </c>
      <c r="BL126" s="16" t="s">
        <v>129</v>
      </c>
      <c r="BM126" s="229" t="s">
        <v>140</v>
      </c>
    </row>
    <row r="127" s="2" customFormat="1">
      <c r="A127" s="37"/>
      <c r="B127" s="38"/>
      <c r="C127" s="39"/>
      <c r="D127" s="231" t="s">
        <v>131</v>
      </c>
      <c r="E127" s="39"/>
      <c r="F127" s="232" t="s">
        <v>141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131</v>
      </c>
      <c r="AU127" s="16" t="s">
        <v>83</v>
      </c>
    </row>
    <row r="128" s="13" customFormat="1">
      <c r="A128" s="13"/>
      <c r="B128" s="236"/>
      <c r="C128" s="237"/>
      <c r="D128" s="231" t="s">
        <v>133</v>
      </c>
      <c r="E128" s="238" t="s">
        <v>1</v>
      </c>
      <c r="F128" s="239" t="s">
        <v>142</v>
      </c>
      <c r="G128" s="237"/>
      <c r="H128" s="240">
        <v>35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133</v>
      </c>
      <c r="AU128" s="246" t="s">
        <v>83</v>
      </c>
      <c r="AV128" s="13" t="s">
        <v>83</v>
      </c>
      <c r="AW128" s="13" t="s">
        <v>30</v>
      </c>
      <c r="AX128" s="13" t="s">
        <v>81</v>
      </c>
      <c r="AY128" s="246" t="s">
        <v>121</v>
      </c>
    </row>
    <row r="129" s="2" customFormat="1" ht="24.15" customHeight="1">
      <c r="A129" s="37"/>
      <c r="B129" s="38"/>
      <c r="C129" s="218" t="s">
        <v>136</v>
      </c>
      <c r="D129" s="218" t="s">
        <v>124</v>
      </c>
      <c r="E129" s="219" t="s">
        <v>143</v>
      </c>
      <c r="F129" s="220" t="s">
        <v>144</v>
      </c>
      <c r="G129" s="221" t="s">
        <v>127</v>
      </c>
      <c r="H129" s="222">
        <v>1</v>
      </c>
      <c r="I129" s="223"/>
      <c r="J129" s="224">
        <f>ROUND(I129*H129,2)</f>
        <v>0</v>
      </c>
      <c r="K129" s="220" t="s">
        <v>128</v>
      </c>
      <c r="L129" s="43"/>
      <c r="M129" s="225" t="s">
        <v>1</v>
      </c>
      <c r="N129" s="226" t="s">
        <v>38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129</v>
      </c>
      <c r="AT129" s="229" t="s">
        <v>124</v>
      </c>
      <c r="AU129" s="229" t="s">
        <v>83</v>
      </c>
      <c r="AY129" s="16" t="s">
        <v>121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81</v>
      </c>
      <c r="BK129" s="230">
        <f>ROUND(I129*H129,2)</f>
        <v>0</v>
      </c>
      <c r="BL129" s="16" t="s">
        <v>129</v>
      </c>
      <c r="BM129" s="229" t="s">
        <v>145</v>
      </c>
    </row>
    <row r="130" s="2" customFormat="1">
      <c r="A130" s="37"/>
      <c r="B130" s="38"/>
      <c r="C130" s="39"/>
      <c r="D130" s="231" t="s">
        <v>131</v>
      </c>
      <c r="E130" s="39"/>
      <c r="F130" s="232" t="s">
        <v>146</v>
      </c>
      <c r="G130" s="39"/>
      <c r="H130" s="39"/>
      <c r="I130" s="233"/>
      <c r="J130" s="39"/>
      <c r="K130" s="39"/>
      <c r="L130" s="43"/>
      <c r="M130" s="234"/>
      <c r="N130" s="23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131</v>
      </c>
      <c r="AU130" s="16" t="s">
        <v>83</v>
      </c>
    </row>
    <row r="131" s="13" customFormat="1">
      <c r="A131" s="13"/>
      <c r="B131" s="236"/>
      <c r="C131" s="237"/>
      <c r="D131" s="231" t="s">
        <v>133</v>
      </c>
      <c r="E131" s="238" t="s">
        <v>95</v>
      </c>
      <c r="F131" s="239" t="s">
        <v>81</v>
      </c>
      <c r="G131" s="237"/>
      <c r="H131" s="240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133</v>
      </c>
      <c r="AU131" s="246" t="s">
        <v>83</v>
      </c>
      <c r="AV131" s="13" t="s">
        <v>83</v>
      </c>
      <c r="AW131" s="13" t="s">
        <v>30</v>
      </c>
      <c r="AX131" s="13" t="s">
        <v>81</v>
      </c>
      <c r="AY131" s="246" t="s">
        <v>121</v>
      </c>
    </row>
    <row r="132" s="2" customFormat="1" ht="24.15" customHeight="1">
      <c r="A132" s="37"/>
      <c r="B132" s="38"/>
      <c r="C132" s="218" t="s">
        <v>129</v>
      </c>
      <c r="D132" s="218" t="s">
        <v>124</v>
      </c>
      <c r="E132" s="219" t="s">
        <v>147</v>
      </c>
      <c r="F132" s="220" t="s">
        <v>148</v>
      </c>
      <c r="G132" s="221" t="s">
        <v>127</v>
      </c>
      <c r="H132" s="222">
        <v>7</v>
      </c>
      <c r="I132" s="223"/>
      <c r="J132" s="224">
        <f>ROUND(I132*H132,2)</f>
        <v>0</v>
      </c>
      <c r="K132" s="220" t="s">
        <v>128</v>
      </c>
      <c r="L132" s="43"/>
      <c r="M132" s="225" t="s">
        <v>1</v>
      </c>
      <c r="N132" s="226" t="s">
        <v>38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129</v>
      </c>
      <c r="AT132" s="229" t="s">
        <v>124</v>
      </c>
      <c r="AU132" s="229" t="s">
        <v>83</v>
      </c>
      <c r="AY132" s="16" t="s">
        <v>121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81</v>
      </c>
      <c r="BK132" s="230">
        <f>ROUND(I132*H132,2)</f>
        <v>0</v>
      </c>
      <c r="BL132" s="16" t="s">
        <v>129</v>
      </c>
      <c r="BM132" s="229" t="s">
        <v>149</v>
      </c>
    </row>
    <row r="133" s="2" customFormat="1">
      <c r="A133" s="37"/>
      <c r="B133" s="38"/>
      <c r="C133" s="39"/>
      <c r="D133" s="231" t="s">
        <v>131</v>
      </c>
      <c r="E133" s="39"/>
      <c r="F133" s="232" t="s">
        <v>150</v>
      </c>
      <c r="G133" s="39"/>
      <c r="H133" s="39"/>
      <c r="I133" s="233"/>
      <c r="J133" s="39"/>
      <c r="K133" s="39"/>
      <c r="L133" s="43"/>
      <c r="M133" s="234"/>
      <c r="N133" s="23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131</v>
      </c>
      <c r="AU133" s="16" t="s">
        <v>83</v>
      </c>
    </row>
    <row r="134" s="13" customFormat="1">
      <c r="A134" s="13"/>
      <c r="B134" s="236"/>
      <c r="C134" s="237"/>
      <c r="D134" s="231" t="s">
        <v>133</v>
      </c>
      <c r="E134" s="238" t="s">
        <v>1</v>
      </c>
      <c r="F134" s="239" t="s">
        <v>151</v>
      </c>
      <c r="G134" s="237"/>
      <c r="H134" s="240">
        <v>7</v>
      </c>
      <c r="I134" s="241"/>
      <c r="J134" s="237"/>
      <c r="K134" s="237"/>
      <c r="L134" s="242"/>
      <c r="M134" s="258"/>
      <c r="N134" s="259"/>
      <c r="O134" s="259"/>
      <c r="P134" s="259"/>
      <c r="Q134" s="259"/>
      <c r="R134" s="259"/>
      <c r="S134" s="259"/>
      <c r="T134" s="26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133</v>
      </c>
      <c r="AU134" s="246" t="s">
        <v>83</v>
      </c>
      <c r="AV134" s="13" t="s">
        <v>83</v>
      </c>
      <c r="AW134" s="13" t="s">
        <v>30</v>
      </c>
      <c r="AX134" s="13" t="s">
        <v>81</v>
      </c>
      <c r="AY134" s="246" t="s">
        <v>121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ij9KxVBMhV3wOzb4KHRlUIsvZdHu2VW8/WfViBeFtpud/1+hFnf2ECM4w/1W4ATNY6sXCwWx/7JScPhzPyih/A==" hashValue="lAHi42vLynJEtEcGa9SQ64lVtVkdTdPwDRyGNcoybVgghw8DrcFbeXF0nI5hS0j2awZsKLCcHLxH7ZH1i0e97A==" algorithmName="SHA-512" password="CC35"/>
  <autoFilter ref="C117:K13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  <c r="AZ2" s="135" t="s">
        <v>152</v>
      </c>
      <c r="BA2" s="135" t="s">
        <v>1</v>
      </c>
      <c r="BB2" s="135" t="s">
        <v>1</v>
      </c>
      <c r="BC2" s="135" t="s">
        <v>153</v>
      </c>
      <c r="BD2" s="135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83</v>
      </c>
      <c r="AZ3" s="135" t="s">
        <v>154</v>
      </c>
      <c r="BA3" s="135" t="s">
        <v>1</v>
      </c>
      <c r="BB3" s="135" t="s">
        <v>1</v>
      </c>
      <c r="BC3" s="135" t="s">
        <v>155</v>
      </c>
      <c r="BD3" s="135" t="s">
        <v>83</v>
      </c>
    </row>
    <row r="4" s="1" customFormat="1" ht="24.96" customHeight="1">
      <c r="B4" s="19"/>
      <c r="D4" s="138" t="s">
        <v>96</v>
      </c>
      <c r="L4" s="19"/>
      <c r="M4" s="139" t="s">
        <v>10</v>
      </c>
      <c r="AT4" s="16" t="s">
        <v>4</v>
      </c>
      <c r="AZ4" s="135" t="s">
        <v>156</v>
      </c>
      <c r="BA4" s="135" t="s">
        <v>1</v>
      </c>
      <c r="BB4" s="135" t="s">
        <v>1</v>
      </c>
      <c r="BC4" s="135" t="s">
        <v>157</v>
      </c>
      <c r="BD4" s="135" t="s">
        <v>83</v>
      </c>
    </row>
    <row r="5" s="1" customFormat="1" ht="6.96" customHeight="1">
      <c r="B5" s="19"/>
      <c r="L5" s="19"/>
      <c r="AZ5" s="135" t="s">
        <v>158</v>
      </c>
      <c r="BA5" s="135" t="s">
        <v>1</v>
      </c>
      <c r="BB5" s="135" t="s">
        <v>1</v>
      </c>
      <c r="BC5" s="135" t="s">
        <v>159</v>
      </c>
      <c r="BD5" s="135" t="s">
        <v>83</v>
      </c>
    </row>
    <row r="6" s="1" customFormat="1" ht="12" customHeight="1">
      <c r="B6" s="19"/>
      <c r="D6" s="140" t="s">
        <v>16</v>
      </c>
      <c r="L6" s="19"/>
      <c r="AZ6" s="135" t="s">
        <v>160</v>
      </c>
      <c r="BA6" s="135" t="s">
        <v>1</v>
      </c>
      <c r="BB6" s="135" t="s">
        <v>1</v>
      </c>
      <c r="BC6" s="135" t="s">
        <v>161</v>
      </c>
      <c r="BD6" s="135" t="s">
        <v>83</v>
      </c>
    </row>
    <row r="7" s="1" customFormat="1" ht="16.5" customHeight="1">
      <c r="B7" s="19"/>
      <c r="E7" s="141" t="str">
        <f>'Rekapitulace stavby'!K6</f>
        <v>Kontejnery Ostrov, Vančurova ul.</v>
      </c>
      <c r="F7" s="140"/>
      <c r="G7" s="140"/>
      <c r="H7" s="140"/>
      <c r="L7" s="19"/>
      <c r="AZ7" s="135" t="s">
        <v>162</v>
      </c>
      <c r="BA7" s="135" t="s">
        <v>1</v>
      </c>
      <c r="BB7" s="135" t="s">
        <v>1</v>
      </c>
      <c r="BC7" s="135" t="s">
        <v>163</v>
      </c>
      <c r="BD7" s="135" t="s">
        <v>83</v>
      </c>
    </row>
    <row r="8" s="2" customFormat="1" ht="12" customHeight="1">
      <c r="A8" s="37"/>
      <c r="B8" s="43"/>
      <c r="C8" s="37"/>
      <c r="D8" s="140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5" t="s">
        <v>164</v>
      </c>
      <c r="BA8" s="135" t="s">
        <v>1</v>
      </c>
      <c r="BB8" s="135" t="s">
        <v>1</v>
      </c>
      <c r="BC8" s="135" t="s">
        <v>165</v>
      </c>
      <c r="BD8" s="135" t="s">
        <v>83</v>
      </c>
    </row>
    <row r="9" s="2" customFormat="1" ht="16.5" customHeight="1">
      <c r="A9" s="37"/>
      <c r="B9" s="43"/>
      <c r="C9" s="37"/>
      <c r="D9" s="37"/>
      <c r="E9" s="142" t="s">
        <v>166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5" t="s">
        <v>167</v>
      </c>
      <c r="BA9" s="135" t="s">
        <v>1</v>
      </c>
      <c r="BB9" s="135" t="s">
        <v>1</v>
      </c>
      <c r="BC9" s="135" t="s">
        <v>168</v>
      </c>
      <c r="BD9" s="135" t="s">
        <v>83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5" t="s">
        <v>169</v>
      </c>
      <c r="BA10" s="135" t="s">
        <v>1</v>
      </c>
      <c r="BB10" s="135" t="s">
        <v>1</v>
      </c>
      <c r="BC10" s="135" t="s">
        <v>155</v>
      </c>
      <c r="BD10" s="135" t="s">
        <v>83</v>
      </c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5" t="s">
        <v>170</v>
      </c>
      <c r="BA11" s="135" t="s">
        <v>1</v>
      </c>
      <c r="BB11" s="135" t="s">
        <v>1</v>
      </c>
      <c r="BC11" s="135" t="s">
        <v>155</v>
      </c>
      <c r="BD11" s="135" t="s">
        <v>83</v>
      </c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23. 2. 2024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5" t="s">
        <v>171</v>
      </c>
      <c r="BA12" s="135" t="s">
        <v>1</v>
      </c>
      <c r="BB12" s="135" t="s">
        <v>1</v>
      </c>
      <c r="BC12" s="135" t="s">
        <v>172</v>
      </c>
      <c r="BD12" s="135" t="s">
        <v>83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5" t="s">
        <v>173</v>
      </c>
      <c r="BA13" s="135" t="s">
        <v>1</v>
      </c>
      <c r="BB13" s="135" t="s">
        <v>1</v>
      </c>
      <c r="BC13" s="135" t="s">
        <v>174</v>
      </c>
      <c r="BD13" s="135" t="s">
        <v>83</v>
      </c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tr">
        <f>IF('Rekapitulace stavby'!E11="","",'Rekapitulace stavby'!E11)</f>
        <v xml:space="preserve"> </v>
      </c>
      <c r="F15" s="37"/>
      <c r="G15" s="37"/>
      <c r="H15" s="37"/>
      <c r="I15" s="140" t="s">
        <v>26</v>
      </c>
      <c r="J15" s="143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27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29</v>
      </c>
      <c r="E20" s="37"/>
      <c r="F20" s="37"/>
      <c r="G20" s="37"/>
      <c r="H20" s="37"/>
      <c r="I20" s="140" t="s">
        <v>25</v>
      </c>
      <c r="J20" s="143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tr">
        <f>IF('Rekapitulace stavby'!E17="","",'Rekapitulace stavby'!E17)</f>
        <v xml:space="preserve"> </v>
      </c>
      <c r="F21" s="37"/>
      <c r="G21" s="37"/>
      <c r="H21" s="37"/>
      <c r="I21" s="140" t="s">
        <v>26</v>
      </c>
      <c r="J21" s="143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31</v>
      </c>
      <c r="E23" s="37"/>
      <c r="F23" s="37"/>
      <c r="G23" s="37"/>
      <c r="H23" s="37"/>
      <c r="I23" s="140" t="s">
        <v>25</v>
      </c>
      <c r="J23" s="143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tr">
        <f>IF('Rekapitulace stavby'!E20="","",'Rekapitulace stavby'!E20)</f>
        <v xml:space="preserve"> </v>
      </c>
      <c r="F24" s="37"/>
      <c r="G24" s="37"/>
      <c r="H24" s="37"/>
      <c r="I24" s="140" t="s">
        <v>26</v>
      </c>
      <c r="J24" s="143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151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35</v>
      </c>
      <c r="G32" s="37"/>
      <c r="H32" s="37"/>
      <c r="I32" s="152" t="s">
        <v>34</v>
      </c>
      <c r="J32" s="152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37</v>
      </c>
      <c r="E33" s="140" t="s">
        <v>38</v>
      </c>
      <c r="F33" s="154">
        <f>ROUND((SUM(BE124:BE214)),  2)</f>
        <v>0</v>
      </c>
      <c r="G33" s="37"/>
      <c r="H33" s="37"/>
      <c r="I33" s="155">
        <v>0.20999999999999999</v>
      </c>
      <c r="J33" s="154">
        <f>ROUND(((SUM(BE124:BE214))*I33),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39</v>
      </c>
      <c r="F34" s="154">
        <f>ROUND((SUM(BF124:BF214)),  2)</f>
        <v>0</v>
      </c>
      <c r="G34" s="37"/>
      <c r="H34" s="37"/>
      <c r="I34" s="155">
        <v>0.12</v>
      </c>
      <c r="J34" s="154">
        <f>ROUND(((SUM(BF124:BF214))*I34),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40</v>
      </c>
      <c r="F35" s="154">
        <f>ROUND((SUM(BG124:BG214)),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41</v>
      </c>
      <c r="F36" s="154">
        <f>ROUND((SUM(BH124:BH214)),  2)</f>
        <v>0</v>
      </c>
      <c r="G36" s="37"/>
      <c r="H36" s="37"/>
      <c r="I36" s="155">
        <v>0.12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42</v>
      </c>
      <c r="F37" s="154">
        <f>ROUND((SUM(BI124:BI214)),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Kontejnery Ostrov, Vančurova ul.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101 - Zemní práce a komunikace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23. 2. 2024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102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175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176</v>
      </c>
      <c r="E99" s="188"/>
      <c r="F99" s="188"/>
      <c r="G99" s="188"/>
      <c r="H99" s="188"/>
      <c r="I99" s="188"/>
      <c r="J99" s="189">
        <f>J150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105</v>
      </c>
      <c r="E100" s="188"/>
      <c r="F100" s="188"/>
      <c r="G100" s="188"/>
      <c r="H100" s="188"/>
      <c r="I100" s="188"/>
      <c r="J100" s="189">
        <f>J174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177</v>
      </c>
      <c r="E101" s="188"/>
      <c r="F101" s="188"/>
      <c r="G101" s="188"/>
      <c r="H101" s="188"/>
      <c r="I101" s="188"/>
      <c r="J101" s="189">
        <f>J189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178</v>
      </c>
      <c r="E102" s="188"/>
      <c r="F102" s="188"/>
      <c r="G102" s="188"/>
      <c r="H102" s="188"/>
      <c r="I102" s="188"/>
      <c r="J102" s="189">
        <f>J207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179</v>
      </c>
      <c r="E103" s="182"/>
      <c r="F103" s="182"/>
      <c r="G103" s="182"/>
      <c r="H103" s="182"/>
      <c r="I103" s="182"/>
      <c r="J103" s="183">
        <f>J210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180</v>
      </c>
      <c r="E104" s="188"/>
      <c r="F104" s="188"/>
      <c r="G104" s="188"/>
      <c r="H104" s="188"/>
      <c r="I104" s="188"/>
      <c r="J104" s="189">
        <f>J211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4" t="str">
        <f>E7</f>
        <v>Kontejnery Ostrov, Vančurova ul.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97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 101 - Zemní práce a komunikace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 xml:space="preserve"> </v>
      </c>
      <c r="G118" s="39"/>
      <c r="H118" s="39"/>
      <c r="I118" s="31" t="s">
        <v>22</v>
      </c>
      <c r="J118" s="78" t="str">
        <f>IF(J12="","",J12)</f>
        <v>23. 2. 2024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 xml:space="preserve"> </v>
      </c>
      <c r="G120" s="39"/>
      <c r="H120" s="39"/>
      <c r="I120" s="31" t="s">
        <v>29</v>
      </c>
      <c r="J120" s="35" t="str">
        <f>E21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IF(E18="","",E18)</f>
        <v>Vyplň údaj</v>
      </c>
      <c r="G121" s="39"/>
      <c r="H121" s="39"/>
      <c r="I121" s="31" t="s">
        <v>31</v>
      </c>
      <c r="J121" s="35" t="str">
        <f>E24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1"/>
      <c r="B123" s="192"/>
      <c r="C123" s="193" t="s">
        <v>107</v>
      </c>
      <c r="D123" s="194" t="s">
        <v>58</v>
      </c>
      <c r="E123" s="194" t="s">
        <v>54</v>
      </c>
      <c r="F123" s="194" t="s">
        <v>55</v>
      </c>
      <c r="G123" s="194" t="s">
        <v>108</v>
      </c>
      <c r="H123" s="194" t="s">
        <v>109</v>
      </c>
      <c r="I123" s="194" t="s">
        <v>110</v>
      </c>
      <c r="J123" s="194" t="s">
        <v>101</v>
      </c>
      <c r="K123" s="195" t="s">
        <v>111</v>
      </c>
      <c r="L123" s="196"/>
      <c r="M123" s="99" t="s">
        <v>1</v>
      </c>
      <c r="N123" s="100" t="s">
        <v>37</v>
      </c>
      <c r="O123" s="100" t="s">
        <v>112</v>
      </c>
      <c r="P123" s="100" t="s">
        <v>113</v>
      </c>
      <c r="Q123" s="100" t="s">
        <v>114</v>
      </c>
      <c r="R123" s="100" t="s">
        <v>115</v>
      </c>
      <c r="S123" s="100" t="s">
        <v>116</v>
      </c>
      <c r="T123" s="101" t="s">
        <v>117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7"/>
      <c r="B124" s="38"/>
      <c r="C124" s="106" t="s">
        <v>118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P125+P210</f>
        <v>0</v>
      </c>
      <c r="Q124" s="103"/>
      <c r="R124" s="199">
        <f>R125+R210</f>
        <v>39.827770280000003</v>
      </c>
      <c r="S124" s="103"/>
      <c r="T124" s="200">
        <f>T125+T210</f>
        <v>8.2631399999999999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103</v>
      </c>
      <c r="BK124" s="201">
        <f>BK125+BK210</f>
        <v>0</v>
      </c>
    </row>
    <row r="125" s="12" customFormat="1" ht="25.92" customHeight="1">
      <c r="A125" s="12"/>
      <c r="B125" s="202"/>
      <c r="C125" s="203"/>
      <c r="D125" s="204" t="s">
        <v>72</v>
      </c>
      <c r="E125" s="205" t="s">
        <v>119</v>
      </c>
      <c r="F125" s="205" t="s">
        <v>120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P126+P150+P174+P189+P207</f>
        <v>0</v>
      </c>
      <c r="Q125" s="210"/>
      <c r="R125" s="211">
        <f>R126+R150+R174+R189+R207</f>
        <v>39.827770280000003</v>
      </c>
      <c r="S125" s="210"/>
      <c r="T125" s="212">
        <f>T126+T150+T174+T189+T207</f>
        <v>8.2631399999999999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81</v>
      </c>
      <c r="AT125" s="214" t="s">
        <v>72</v>
      </c>
      <c r="AU125" s="214" t="s">
        <v>73</v>
      </c>
      <c r="AY125" s="213" t="s">
        <v>121</v>
      </c>
      <c r="BK125" s="215">
        <f>BK126+BK150+BK174+BK189+BK207</f>
        <v>0</v>
      </c>
    </row>
    <row r="126" s="12" customFormat="1" ht="22.8" customHeight="1">
      <c r="A126" s="12"/>
      <c r="B126" s="202"/>
      <c r="C126" s="203"/>
      <c r="D126" s="204" t="s">
        <v>72</v>
      </c>
      <c r="E126" s="216" t="s">
        <v>81</v>
      </c>
      <c r="F126" s="216" t="s">
        <v>181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SUM(P127:P149)</f>
        <v>0</v>
      </c>
      <c r="Q126" s="210"/>
      <c r="R126" s="211">
        <f>SUM(R127:R149)</f>
        <v>0.38745000000000002</v>
      </c>
      <c r="S126" s="210"/>
      <c r="T126" s="212">
        <f>SUM(T127:T149)</f>
        <v>5.7791399999999999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72</v>
      </c>
      <c r="AU126" s="214" t="s">
        <v>81</v>
      </c>
      <c r="AY126" s="213" t="s">
        <v>121</v>
      </c>
      <c r="BK126" s="215">
        <f>SUM(BK127:BK149)</f>
        <v>0</v>
      </c>
    </row>
    <row r="127" s="2" customFormat="1" ht="24.15" customHeight="1">
      <c r="A127" s="37"/>
      <c r="B127" s="38"/>
      <c r="C127" s="218" t="s">
        <v>81</v>
      </c>
      <c r="D127" s="218" t="s">
        <v>124</v>
      </c>
      <c r="E127" s="219" t="s">
        <v>182</v>
      </c>
      <c r="F127" s="220" t="s">
        <v>183</v>
      </c>
      <c r="G127" s="221" t="s">
        <v>184</v>
      </c>
      <c r="H127" s="222">
        <v>20.606999999999999</v>
      </c>
      <c r="I127" s="223"/>
      <c r="J127" s="224">
        <f>ROUND(I127*H127,2)</f>
        <v>0</v>
      </c>
      <c r="K127" s="220" t="s">
        <v>128</v>
      </c>
      <c r="L127" s="43"/>
      <c r="M127" s="225" t="s">
        <v>1</v>
      </c>
      <c r="N127" s="226" t="s">
        <v>38</v>
      </c>
      <c r="O127" s="90"/>
      <c r="P127" s="227">
        <f>O127*H127</f>
        <v>0</v>
      </c>
      <c r="Q127" s="227">
        <v>0</v>
      </c>
      <c r="R127" s="227">
        <f>Q127*H127</f>
        <v>0</v>
      </c>
      <c r="S127" s="227">
        <v>0.26000000000000001</v>
      </c>
      <c r="T127" s="228">
        <f>S127*H127</f>
        <v>5.3578200000000002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9" t="s">
        <v>129</v>
      </c>
      <c r="AT127" s="229" t="s">
        <v>124</v>
      </c>
      <c r="AU127" s="229" t="s">
        <v>83</v>
      </c>
      <c r="AY127" s="16" t="s">
        <v>121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6" t="s">
        <v>81</v>
      </c>
      <c r="BK127" s="230">
        <f>ROUND(I127*H127,2)</f>
        <v>0</v>
      </c>
      <c r="BL127" s="16" t="s">
        <v>129</v>
      </c>
      <c r="BM127" s="229" t="s">
        <v>185</v>
      </c>
    </row>
    <row r="128" s="2" customFormat="1">
      <c r="A128" s="37"/>
      <c r="B128" s="38"/>
      <c r="C128" s="39"/>
      <c r="D128" s="231" t="s">
        <v>131</v>
      </c>
      <c r="E128" s="39"/>
      <c r="F128" s="232" t="s">
        <v>186</v>
      </c>
      <c r="G128" s="39"/>
      <c r="H128" s="39"/>
      <c r="I128" s="233"/>
      <c r="J128" s="39"/>
      <c r="K128" s="39"/>
      <c r="L128" s="43"/>
      <c r="M128" s="234"/>
      <c r="N128" s="23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131</v>
      </c>
      <c r="AU128" s="16" t="s">
        <v>83</v>
      </c>
    </row>
    <row r="129" s="13" customFormat="1">
      <c r="A129" s="13"/>
      <c r="B129" s="236"/>
      <c r="C129" s="237"/>
      <c r="D129" s="231" t="s">
        <v>133</v>
      </c>
      <c r="E129" s="238" t="s">
        <v>152</v>
      </c>
      <c r="F129" s="239" t="s">
        <v>153</v>
      </c>
      <c r="G129" s="237"/>
      <c r="H129" s="240">
        <v>20.606999999999999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133</v>
      </c>
      <c r="AU129" s="246" t="s">
        <v>83</v>
      </c>
      <c r="AV129" s="13" t="s">
        <v>83</v>
      </c>
      <c r="AW129" s="13" t="s">
        <v>30</v>
      </c>
      <c r="AX129" s="13" t="s">
        <v>81</v>
      </c>
      <c r="AY129" s="246" t="s">
        <v>121</v>
      </c>
    </row>
    <row r="130" s="2" customFormat="1" ht="16.5" customHeight="1">
      <c r="A130" s="37"/>
      <c r="B130" s="38"/>
      <c r="C130" s="218" t="s">
        <v>83</v>
      </c>
      <c r="D130" s="218" t="s">
        <v>124</v>
      </c>
      <c r="E130" s="219" t="s">
        <v>187</v>
      </c>
      <c r="F130" s="220" t="s">
        <v>188</v>
      </c>
      <c r="G130" s="221" t="s">
        <v>189</v>
      </c>
      <c r="H130" s="222">
        <v>10.533</v>
      </c>
      <c r="I130" s="223"/>
      <c r="J130" s="224">
        <f>ROUND(I130*H130,2)</f>
        <v>0</v>
      </c>
      <c r="K130" s="220" t="s">
        <v>128</v>
      </c>
      <c r="L130" s="43"/>
      <c r="M130" s="225" t="s">
        <v>1</v>
      </c>
      <c r="N130" s="226" t="s">
        <v>38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0.040000000000000001</v>
      </c>
      <c r="T130" s="228">
        <f>S130*H130</f>
        <v>0.42131999999999997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129</v>
      </c>
      <c r="AT130" s="229" t="s">
        <v>124</v>
      </c>
      <c r="AU130" s="229" t="s">
        <v>83</v>
      </c>
      <c r="AY130" s="16" t="s">
        <v>121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81</v>
      </c>
      <c r="BK130" s="230">
        <f>ROUND(I130*H130,2)</f>
        <v>0</v>
      </c>
      <c r="BL130" s="16" t="s">
        <v>129</v>
      </c>
      <c r="BM130" s="229" t="s">
        <v>190</v>
      </c>
    </row>
    <row r="131" s="2" customFormat="1">
      <c r="A131" s="37"/>
      <c r="B131" s="38"/>
      <c r="C131" s="39"/>
      <c r="D131" s="231" t="s">
        <v>131</v>
      </c>
      <c r="E131" s="39"/>
      <c r="F131" s="232" t="s">
        <v>191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131</v>
      </c>
      <c r="AU131" s="16" t="s">
        <v>83</v>
      </c>
    </row>
    <row r="132" s="2" customFormat="1" ht="24.15" customHeight="1">
      <c r="A132" s="37"/>
      <c r="B132" s="38"/>
      <c r="C132" s="218" t="s">
        <v>136</v>
      </c>
      <c r="D132" s="218" t="s">
        <v>124</v>
      </c>
      <c r="E132" s="219" t="s">
        <v>192</v>
      </c>
      <c r="F132" s="220" t="s">
        <v>193</v>
      </c>
      <c r="G132" s="221" t="s">
        <v>189</v>
      </c>
      <c r="H132" s="222">
        <v>10.5</v>
      </c>
      <c r="I132" s="223"/>
      <c r="J132" s="224">
        <f>ROUND(I132*H132,2)</f>
        <v>0</v>
      </c>
      <c r="K132" s="220" t="s">
        <v>128</v>
      </c>
      <c r="L132" s="43"/>
      <c r="M132" s="225" t="s">
        <v>1</v>
      </c>
      <c r="N132" s="226" t="s">
        <v>38</v>
      </c>
      <c r="O132" s="90"/>
      <c r="P132" s="227">
        <f>O132*H132</f>
        <v>0</v>
      </c>
      <c r="Q132" s="227">
        <v>0.036900000000000002</v>
      </c>
      <c r="R132" s="227">
        <f>Q132*H132</f>
        <v>0.38745000000000002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129</v>
      </c>
      <c r="AT132" s="229" t="s">
        <v>124</v>
      </c>
      <c r="AU132" s="229" t="s">
        <v>83</v>
      </c>
      <c r="AY132" s="16" t="s">
        <v>121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81</v>
      </c>
      <c r="BK132" s="230">
        <f>ROUND(I132*H132,2)</f>
        <v>0</v>
      </c>
      <c r="BL132" s="16" t="s">
        <v>129</v>
      </c>
      <c r="BM132" s="229" t="s">
        <v>194</v>
      </c>
    </row>
    <row r="133" s="2" customFormat="1">
      <c r="A133" s="37"/>
      <c r="B133" s="38"/>
      <c r="C133" s="39"/>
      <c r="D133" s="231" t="s">
        <v>131</v>
      </c>
      <c r="E133" s="39"/>
      <c r="F133" s="232" t="s">
        <v>195</v>
      </c>
      <c r="G133" s="39"/>
      <c r="H133" s="39"/>
      <c r="I133" s="233"/>
      <c r="J133" s="39"/>
      <c r="K133" s="39"/>
      <c r="L133" s="43"/>
      <c r="M133" s="234"/>
      <c r="N133" s="23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131</v>
      </c>
      <c r="AU133" s="16" t="s">
        <v>83</v>
      </c>
    </row>
    <row r="134" s="13" customFormat="1">
      <c r="A134" s="13"/>
      <c r="B134" s="236"/>
      <c r="C134" s="237"/>
      <c r="D134" s="231" t="s">
        <v>133</v>
      </c>
      <c r="E134" s="238" t="s">
        <v>1</v>
      </c>
      <c r="F134" s="239" t="s">
        <v>171</v>
      </c>
      <c r="G134" s="237"/>
      <c r="H134" s="240">
        <v>10.5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133</v>
      </c>
      <c r="AU134" s="246" t="s">
        <v>83</v>
      </c>
      <c r="AV134" s="13" t="s">
        <v>83</v>
      </c>
      <c r="AW134" s="13" t="s">
        <v>30</v>
      </c>
      <c r="AX134" s="13" t="s">
        <v>81</v>
      </c>
      <c r="AY134" s="246" t="s">
        <v>121</v>
      </c>
    </row>
    <row r="135" s="2" customFormat="1" ht="24.15" customHeight="1">
      <c r="A135" s="37"/>
      <c r="B135" s="38"/>
      <c r="C135" s="218" t="s">
        <v>129</v>
      </c>
      <c r="D135" s="218" t="s">
        <v>124</v>
      </c>
      <c r="E135" s="219" t="s">
        <v>196</v>
      </c>
      <c r="F135" s="220" t="s">
        <v>197</v>
      </c>
      <c r="G135" s="221" t="s">
        <v>198</v>
      </c>
      <c r="H135" s="222">
        <v>48.201000000000001</v>
      </c>
      <c r="I135" s="223"/>
      <c r="J135" s="224">
        <f>ROUND(I135*H135,2)</f>
        <v>0</v>
      </c>
      <c r="K135" s="220" t="s">
        <v>128</v>
      </c>
      <c r="L135" s="43"/>
      <c r="M135" s="225" t="s">
        <v>1</v>
      </c>
      <c r="N135" s="226" t="s">
        <v>38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129</v>
      </c>
      <c r="AT135" s="229" t="s">
        <v>124</v>
      </c>
      <c r="AU135" s="229" t="s">
        <v>83</v>
      </c>
      <c r="AY135" s="16" t="s">
        <v>121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81</v>
      </c>
      <c r="BK135" s="230">
        <f>ROUND(I135*H135,2)</f>
        <v>0</v>
      </c>
      <c r="BL135" s="16" t="s">
        <v>129</v>
      </c>
      <c r="BM135" s="229" t="s">
        <v>199</v>
      </c>
    </row>
    <row r="136" s="2" customFormat="1">
      <c r="A136" s="37"/>
      <c r="B136" s="38"/>
      <c r="C136" s="39"/>
      <c r="D136" s="231" t="s">
        <v>131</v>
      </c>
      <c r="E136" s="39"/>
      <c r="F136" s="232" t="s">
        <v>200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131</v>
      </c>
      <c r="AU136" s="16" t="s">
        <v>83</v>
      </c>
    </row>
    <row r="137" s="13" customFormat="1">
      <c r="A137" s="13"/>
      <c r="B137" s="236"/>
      <c r="C137" s="237"/>
      <c r="D137" s="231" t="s">
        <v>133</v>
      </c>
      <c r="E137" s="238" t="s">
        <v>158</v>
      </c>
      <c r="F137" s="239" t="s">
        <v>201</v>
      </c>
      <c r="G137" s="237"/>
      <c r="H137" s="240">
        <v>48.201000000000001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133</v>
      </c>
      <c r="AU137" s="246" t="s">
        <v>83</v>
      </c>
      <c r="AV137" s="13" t="s">
        <v>83</v>
      </c>
      <c r="AW137" s="13" t="s">
        <v>30</v>
      </c>
      <c r="AX137" s="13" t="s">
        <v>81</v>
      </c>
      <c r="AY137" s="246" t="s">
        <v>121</v>
      </c>
    </row>
    <row r="138" s="2" customFormat="1" ht="37.8" customHeight="1">
      <c r="A138" s="37"/>
      <c r="B138" s="38"/>
      <c r="C138" s="218" t="s">
        <v>94</v>
      </c>
      <c r="D138" s="218" t="s">
        <v>124</v>
      </c>
      <c r="E138" s="219" t="s">
        <v>202</v>
      </c>
      <c r="F138" s="220" t="s">
        <v>203</v>
      </c>
      <c r="G138" s="221" t="s">
        <v>198</v>
      </c>
      <c r="H138" s="222">
        <v>48.201000000000001</v>
      </c>
      <c r="I138" s="223"/>
      <c r="J138" s="224">
        <f>ROUND(I138*H138,2)</f>
        <v>0</v>
      </c>
      <c r="K138" s="220" t="s">
        <v>128</v>
      </c>
      <c r="L138" s="43"/>
      <c r="M138" s="225" t="s">
        <v>1</v>
      </c>
      <c r="N138" s="226" t="s">
        <v>38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129</v>
      </c>
      <c r="AT138" s="229" t="s">
        <v>124</v>
      </c>
      <c r="AU138" s="229" t="s">
        <v>83</v>
      </c>
      <c r="AY138" s="16" t="s">
        <v>121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81</v>
      </c>
      <c r="BK138" s="230">
        <f>ROUND(I138*H138,2)</f>
        <v>0</v>
      </c>
      <c r="BL138" s="16" t="s">
        <v>129</v>
      </c>
      <c r="BM138" s="229" t="s">
        <v>204</v>
      </c>
    </row>
    <row r="139" s="2" customFormat="1">
      <c r="A139" s="37"/>
      <c r="B139" s="38"/>
      <c r="C139" s="39"/>
      <c r="D139" s="231" t="s">
        <v>131</v>
      </c>
      <c r="E139" s="39"/>
      <c r="F139" s="232" t="s">
        <v>205</v>
      </c>
      <c r="G139" s="39"/>
      <c r="H139" s="39"/>
      <c r="I139" s="233"/>
      <c r="J139" s="39"/>
      <c r="K139" s="39"/>
      <c r="L139" s="43"/>
      <c r="M139" s="234"/>
      <c r="N139" s="23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131</v>
      </c>
      <c r="AU139" s="16" t="s">
        <v>83</v>
      </c>
    </row>
    <row r="140" s="13" customFormat="1">
      <c r="A140" s="13"/>
      <c r="B140" s="236"/>
      <c r="C140" s="237"/>
      <c r="D140" s="231" t="s">
        <v>133</v>
      </c>
      <c r="E140" s="238" t="s">
        <v>1</v>
      </c>
      <c r="F140" s="239" t="s">
        <v>158</v>
      </c>
      <c r="G140" s="237"/>
      <c r="H140" s="240">
        <v>48.201000000000001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133</v>
      </c>
      <c r="AU140" s="246" t="s">
        <v>83</v>
      </c>
      <c r="AV140" s="13" t="s">
        <v>83</v>
      </c>
      <c r="AW140" s="13" t="s">
        <v>30</v>
      </c>
      <c r="AX140" s="13" t="s">
        <v>81</v>
      </c>
      <c r="AY140" s="246" t="s">
        <v>121</v>
      </c>
    </row>
    <row r="141" s="2" customFormat="1" ht="44.25" customHeight="1">
      <c r="A141" s="37"/>
      <c r="B141" s="38"/>
      <c r="C141" s="218" t="s">
        <v>206</v>
      </c>
      <c r="D141" s="218" t="s">
        <v>124</v>
      </c>
      <c r="E141" s="219" t="s">
        <v>207</v>
      </c>
      <c r="F141" s="220" t="s">
        <v>208</v>
      </c>
      <c r="G141" s="221" t="s">
        <v>198</v>
      </c>
      <c r="H141" s="222">
        <v>96.402000000000001</v>
      </c>
      <c r="I141" s="223"/>
      <c r="J141" s="224">
        <f>ROUND(I141*H141,2)</f>
        <v>0</v>
      </c>
      <c r="K141" s="220" t="s">
        <v>128</v>
      </c>
      <c r="L141" s="43"/>
      <c r="M141" s="225" t="s">
        <v>1</v>
      </c>
      <c r="N141" s="226" t="s">
        <v>38</v>
      </c>
      <c r="O141" s="90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9" t="s">
        <v>129</v>
      </c>
      <c r="AT141" s="229" t="s">
        <v>124</v>
      </c>
      <c r="AU141" s="229" t="s">
        <v>83</v>
      </c>
      <c r="AY141" s="16" t="s">
        <v>121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81</v>
      </c>
      <c r="BK141" s="230">
        <f>ROUND(I141*H141,2)</f>
        <v>0</v>
      </c>
      <c r="BL141" s="16" t="s">
        <v>129</v>
      </c>
      <c r="BM141" s="229" t="s">
        <v>209</v>
      </c>
    </row>
    <row r="142" s="2" customFormat="1">
      <c r="A142" s="37"/>
      <c r="B142" s="38"/>
      <c r="C142" s="39"/>
      <c r="D142" s="231" t="s">
        <v>131</v>
      </c>
      <c r="E142" s="39"/>
      <c r="F142" s="232" t="s">
        <v>210</v>
      </c>
      <c r="G142" s="39"/>
      <c r="H142" s="39"/>
      <c r="I142" s="233"/>
      <c r="J142" s="39"/>
      <c r="K142" s="39"/>
      <c r="L142" s="43"/>
      <c r="M142" s="234"/>
      <c r="N142" s="235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131</v>
      </c>
      <c r="AU142" s="16" t="s">
        <v>83</v>
      </c>
    </row>
    <row r="143" s="13" customFormat="1">
      <c r="A143" s="13"/>
      <c r="B143" s="236"/>
      <c r="C143" s="237"/>
      <c r="D143" s="231" t="s">
        <v>133</v>
      </c>
      <c r="E143" s="238" t="s">
        <v>1</v>
      </c>
      <c r="F143" s="239" t="s">
        <v>211</v>
      </c>
      <c r="G143" s="237"/>
      <c r="H143" s="240">
        <v>96.402000000000001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133</v>
      </c>
      <c r="AU143" s="246" t="s">
        <v>83</v>
      </c>
      <c r="AV143" s="13" t="s">
        <v>83</v>
      </c>
      <c r="AW143" s="13" t="s">
        <v>30</v>
      </c>
      <c r="AX143" s="13" t="s">
        <v>81</v>
      </c>
      <c r="AY143" s="246" t="s">
        <v>121</v>
      </c>
    </row>
    <row r="144" s="2" customFormat="1" ht="24.15" customHeight="1">
      <c r="A144" s="37"/>
      <c r="B144" s="38"/>
      <c r="C144" s="218" t="s">
        <v>212</v>
      </c>
      <c r="D144" s="218" t="s">
        <v>124</v>
      </c>
      <c r="E144" s="219" t="s">
        <v>213</v>
      </c>
      <c r="F144" s="220" t="s">
        <v>214</v>
      </c>
      <c r="G144" s="221" t="s">
        <v>198</v>
      </c>
      <c r="H144" s="222">
        <v>12.811999999999999</v>
      </c>
      <c r="I144" s="223"/>
      <c r="J144" s="224">
        <f>ROUND(I144*H144,2)</f>
        <v>0</v>
      </c>
      <c r="K144" s="220" t="s">
        <v>128</v>
      </c>
      <c r="L144" s="43"/>
      <c r="M144" s="225" t="s">
        <v>1</v>
      </c>
      <c r="N144" s="226" t="s">
        <v>38</v>
      </c>
      <c r="O144" s="90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9" t="s">
        <v>129</v>
      </c>
      <c r="AT144" s="229" t="s">
        <v>124</v>
      </c>
      <c r="AU144" s="229" t="s">
        <v>83</v>
      </c>
      <c r="AY144" s="16" t="s">
        <v>121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6" t="s">
        <v>81</v>
      </c>
      <c r="BK144" s="230">
        <f>ROUND(I144*H144,2)</f>
        <v>0</v>
      </c>
      <c r="BL144" s="16" t="s">
        <v>129</v>
      </c>
      <c r="BM144" s="229" t="s">
        <v>215</v>
      </c>
    </row>
    <row r="145" s="2" customFormat="1">
      <c r="A145" s="37"/>
      <c r="B145" s="38"/>
      <c r="C145" s="39"/>
      <c r="D145" s="231" t="s">
        <v>131</v>
      </c>
      <c r="E145" s="39"/>
      <c r="F145" s="232" t="s">
        <v>216</v>
      </c>
      <c r="G145" s="39"/>
      <c r="H145" s="39"/>
      <c r="I145" s="233"/>
      <c r="J145" s="39"/>
      <c r="K145" s="39"/>
      <c r="L145" s="43"/>
      <c r="M145" s="234"/>
      <c r="N145" s="235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131</v>
      </c>
      <c r="AU145" s="16" t="s">
        <v>83</v>
      </c>
    </row>
    <row r="146" s="13" customFormat="1">
      <c r="A146" s="13"/>
      <c r="B146" s="236"/>
      <c r="C146" s="237"/>
      <c r="D146" s="231" t="s">
        <v>133</v>
      </c>
      <c r="E146" s="238" t="s">
        <v>167</v>
      </c>
      <c r="F146" s="239" t="s">
        <v>217</v>
      </c>
      <c r="G146" s="237"/>
      <c r="H146" s="240">
        <v>12.811999999999999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133</v>
      </c>
      <c r="AU146" s="246" t="s">
        <v>83</v>
      </c>
      <c r="AV146" s="13" t="s">
        <v>83</v>
      </c>
      <c r="AW146" s="13" t="s">
        <v>30</v>
      </c>
      <c r="AX146" s="13" t="s">
        <v>81</v>
      </c>
      <c r="AY146" s="246" t="s">
        <v>121</v>
      </c>
    </row>
    <row r="147" s="2" customFormat="1" ht="24.15" customHeight="1">
      <c r="A147" s="37"/>
      <c r="B147" s="38"/>
      <c r="C147" s="218" t="s">
        <v>218</v>
      </c>
      <c r="D147" s="218" t="s">
        <v>124</v>
      </c>
      <c r="E147" s="219" t="s">
        <v>219</v>
      </c>
      <c r="F147" s="220" t="s">
        <v>220</v>
      </c>
      <c r="G147" s="221" t="s">
        <v>184</v>
      </c>
      <c r="H147" s="222">
        <v>21.995000000000001</v>
      </c>
      <c r="I147" s="223"/>
      <c r="J147" s="224">
        <f>ROUND(I147*H147,2)</f>
        <v>0</v>
      </c>
      <c r="K147" s="220" t="s">
        <v>128</v>
      </c>
      <c r="L147" s="43"/>
      <c r="M147" s="225" t="s">
        <v>1</v>
      </c>
      <c r="N147" s="226" t="s">
        <v>38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129</v>
      </c>
      <c r="AT147" s="229" t="s">
        <v>124</v>
      </c>
      <c r="AU147" s="229" t="s">
        <v>83</v>
      </c>
      <c r="AY147" s="16" t="s">
        <v>121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81</v>
      </c>
      <c r="BK147" s="230">
        <f>ROUND(I147*H147,2)</f>
        <v>0</v>
      </c>
      <c r="BL147" s="16" t="s">
        <v>129</v>
      </c>
      <c r="BM147" s="229" t="s">
        <v>221</v>
      </c>
    </row>
    <row r="148" s="2" customFormat="1">
      <c r="A148" s="37"/>
      <c r="B148" s="38"/>
      <c r="C148" s="39"/>
      <c r="D148" s="231" t="s">
        <v>131</v>
      </c>
      <c r="E148" s="39"/>
      <c r="F148" s="232" t="s">
        <v>222</v>
      </c>
      <c r="G148" s="39"/>
      <c r="H148" s="39"/>
      <c r="I148" s="233"/>
      <c r="J148" s="39"/>
      <c r="K148" s="39"/>
      <c r="L148" s="43"/>
      <c r="M148" s="234"/>
      <c r="N148" s="235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131</v>
      </c>
      <c r="AU148" s="16" t="s">
        <v>83</v>
      </c>
    </row>
    <row r="149" s="13" customFormat="1">
      <c r="A149" s="13"/>
      <c r="B149" s="236"/>
      <c r="C149" s="237"/>
      <c r="D149" s="231" t="s">
        <v>133</v>
      </c>
      <c r="E149" s="238" t="s">
        <v>1</v>
      </c>
      <c r="F149" s="239" t="s">
        <v>160</v>
      </c>
      <c r="G149" s="237"/>
      <c r="H149" s="240">
        <v>21.995000000000001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133</v>
      </c>
      <c r="AU149" s="246" t="s">
        <v>83</v>
      </c>
      <c r="AV149" s="13" t="s">
        <v>83</v>
      </c>
      <c r="AW149" s="13" t="s">
        <v>30</v>
      </c>
      <c r="AX149" s="13" t="s">
        <v>81</v>
      </c>
      <c r="AY149" s="246" t="s">
        <v>121</v>
      </c>
    </row>
    <row r="150" s="12" customFormat="1" ht="22.8" customHeight="1">
      <c r="A150" s="12"/>
      <c r="B150" s="202"/>
      <c r="C150" s="203"/>
      <c r="D150" s="204" t="s">
        <v>72</v>
      </c>
      <c r="E150" s="216" t="s">
        <v>94</v>
      </c>
      <c r="F150" s="216" t="s">
        <v>223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SUM(P151:P173)</f>
        <v>0</v>
      </c>
      <c r="Q150" s="210"/>
      <c r="R150" s="211">
        <f>SUM(R151:R173)</f>
        <v>35.03281578</v>
      </c>
      <c r="S150" s="210"/>
      <c r="T150" s="212">
        <f>SUM(T151:T173)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81</v>
      </c>
      <c r="AT150" s="214" t="s">
        <v>72</v>
      </c>
      <c r="AU150" s="214" t="s">
        <v>81</v>
      </c>
      <c r="AY150" s="213" t="s">
        <v>121</v>
      </c>
      <c r="BK150" s="215">
        <f>SUM(BK151:BK173)</f>
        <v>0</v>
      </c>
    </row>
    <row r="151" s="2" customFormat="1" ht="24.15" customHeight="1">
      <c r="A151" s="37"/>
      <c r="B151" s="38"/>
      <c r="C151" s="218" t="s">
        <v>122</v>
      </c>
      <c r="D151" s="218" t="s">
        <v>124</v>
      </c>
      <c r="E151" s="219" t="s">
        <v>224</v>
      </c>
      <c r="F151" s="220" t="s">
        <v>225</v>
      </c>
      <c r="G151" s="221" t="s">
        <v>184</v>
      </c>
      <c r="H151" s="222">
        <v>21.995000000000001</v>
      </c>
      <c r="I151" s="223"/>
      <c r="J151" s="224">
        <f>ROUND(I151*H151,2)</f>
        <v>0</v>
      </c>
      <c r="K151" s="220" t="s">
        <v>128</v>
      </c>
      <c r="L151" s="43"/>
      <c r="M151" s="225" t="s">
        <v>1</v>
      </c>
      <c r="N151" s="226" t="s">
        <v>38</v>
      </c>
      <c r="O151" s="90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129</v>
      </c>
      <c r="AT151" s="229" t="s">
        <v>124</v>
      </c>
      <c r="AU151" s="229" t="s">
        <v>83</v>
      </c>
      <c r="AY151" s="16" t="s">
        <v>121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81</v>
      </c>
      <c r="BK151" s="230">
        <f>ROUND(I151*H151,2)</f>
        <v>0</v>
      </c>
      <c r="BL151" s="16" t="s">
        <v>129</v>
      </c>
      <c r="BM151" s="229" t="s">
        <v>226</v>
      </c>
    </row>
    <row r="152" s="2" customFormat="1">
      <c r="A152" s="37"/>
      <c r="B152" s="38"/>
      <c r="C152" s="39"/>
      <c r="D152" s="231" t="s">
        <v>131</v>
      </c>
      <c r="E152" s="39"/>
      <c r="F152" s="232" t="s">
        <v>227</v>
      </c>
      <c r="G152" s="39"/>
      <c r="H152" s="39"/>
      <c r="I152" s="233"/>
      <c r="J152" s="39"/>
      <c r="K152" s="39"/>
      <c r="L152" s="43"/>
      <c r="M152" s="234"/>
      <c r="N152" s="23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131</v>
      </c>
      <c r="AU152" s="16" t="s">
        <v>83</v>
      </c>
    </row>
    <row r="153" s="13" customFormat="1">
      <c r="A153" s="13"/>
      <c r="B153" s="236"/>
      <c r="C153" s="237"/>
      <c r="D153" s="231" t="s">
        <v>133</v>
      </c>
      <c r="E153" s="238" t="s">
        <v>160</v>
      </c>
      <c r="F153" s="239" t="s">
        <v>228</v>
      </c>
      <c r="G153" s="237"/>
      <c r="H153" s="240">
        <v>21.995000000000001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133</v>
      </c>
      <c r="AU153" s="246" t="s">
        <v>83</v>
      </c>
      <c r="AV153" s="13" t="s">
        <v>83</v>
      </c>
      <c r="AW153" s="13" t="s">
        <v>30</v>
      </c>
      <c r="AX153" s="13" t="s">
        <v>81</v>
      </c>
      <c r="AY153" s="246" t="s">
        <v>121</v>
      </c>
    </row>
    <row r="154" s="2" customFormat="1" ht="16.5" customHeight="1">
      <c r="A154" s="37"/>
      <c r="B154" s="38"/>
      <c r="C154" s="261" t="s">
        <v>229</v>
      </c>
      <c r="D154" s="261" t="s">
        <v>230</v>
      </c>
      <c r="E154" s="262" t="s">
        <v>231</v>
      </c>
      <c r="F154" s="263" t="s">
        <v>232</v>
      </c>
      <c r="G154" s="264" t="s">
        <v>233</v>
      </c>
      <c r="H154" s="265">
        <v>30.023</v>
      </c>
      <c r="I154" s="266"/>
      <c r="J154" s="267">
        <f>ROUND(I154*H154,2)</f>
        <v>0</v>
      </c>
      <c r="K154" s="263" t="s">
        <v>128</v>
      </c>
      <c r="L154" s="268"/>
      <c r="M154" s="269" t="s">
        <v>1</v>
      </c>
      <c r="N154" s="270" t="s">
        <v>38</v>
      </c>
      <c r="O154" s="90"/>
      <c r="P154" s="227">
        <f>O154*H154</f>
        <v>0</v>
      </c>
      <c r="Q154" s="227">
        <v>1</v>
      </c>
      <c r="R154" s="227">
        <f>Q154*H154</f>
        <v>30.023</v>
      </c>
      <c r="S154" s="227">
        <v>0</v>
      </c>
      <c r="T154" s="228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9" t="s">
        <v>218</v>
      </c>
      <c r="AT154" s="229" t="s">
        <v>230</v>
      </c>
      <c r="AU154" s="229" t="s">
        <v>83</v>
      </c>
      <c r="AY154" s="16" t="s">
        <v>121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6" t="s">
        <v>81</v>
      </c>
      <c r="BK154" s="230">
        <f>ROUND(I154*H154,2)</f>
        <v>0</v>
      </c>
      <c r="BL154" s="16" t="s">
        <v>129</v>
      </c>
      <c r="BM154" s="229" t="s">
        <v>234</v>
      </c>
    </row>
    <row r="155" s="2" customFormat="1">
      <c r="A155" s="37"/>
      <c r="B155" s="38"/>
      <c r="C155" s="39"/>
      <c r="D155" s="231" t="s">
        <v>131</v>
      </c>
      <c r="E155" s="39"/>
      <c r="F155" s="232" t="s">
        <v>232</v>
      </c>
      <c r="G155" s="39"/>
      <c r="H155" s="39"/>
      <c r="I155" s="233"/>
      <c r="J155" s="39"/>
      <c r="K155" s="39"/>
      <c r="L155" s="43"/>
      <c r="M155" s="234"/>
      <c r="N155" s="235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131</v>
      </c>
      <c r="AU155" s="16" t="s">
        <v>83</v>
      </c>
    </row>
    <row r="156" s="13" customFormat="1">
      <c r="A156" s="13"/>
      <c r="B156" s="236"/>
      <c r="C156" s="237"/>
      <c r="D156" s="231" t="s">
        <v>133</v>
      </c>
      <c r="E156" s="238" t="s">
        <v>1</v>
      </c>
      <c r="F156" s="239" t="s">
        <v>235</v>
      </c>
      <c r="G156" s="237"/>
      <c r="H156" s="240">
        <v>30.023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133</v>
      </c>
      <c r="AU156" s="246" t="s">
        <v>83</v>
      </c>
      <c r="AV156" s="13" t="s">
        <v>83</v>
      </c>
      <c r="AW156" s="13" t="s">
        <v>30</v>
      </c>
      <c r="AX156" s="13" t="s">
        <v>81</v>
      </c>
      <c r="AY156" s="246" t="s">
        <v>121</v>
      </c>
    </row>
    <row r="157" s="2" customFormat="1" ht="24.15" customHeight="1">
      <c r="A157" s="37"/>
      <c r="B157" s="38"/>
      <c r="C157" s="218" t="s">
        <v>236</v>
      </c>
      <c r="D157" s="218" t="s">
        <v>124</v>
      </c>
      <c r="E157" s="219" t="s">
        <v>237</v>
      </c>
      <c r="F157" s="220" t="s">
        <v>238</v>
      </c>
      <c r="G157" s="221" t="s">
        <v>184</v>
      </c>
      <c r="H157" s="222">
        <v>13.592000000000001</v>
      </c>
      <c r="I157" s="223"/>
      <c r="J157" s="224">
        <f>ROUND(I157*H157,2)</f>
        <v>0</v>
      </c>
      <c r="K157" s="220" t="s">
        <v>128</v>
      </c>
      <c r="L157" s="43"/>
      <c r="M157" s="225" t="s">
        <v>1</v>
      </c>
      <c r="N157" s="226" t="s">
        <v>38</v>
      </c>
      <c r="O157" s="90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9" t="s">
        <v>129</v>
      </c>
      <c r="AT157" s="229" t="s">
        <v>124</v>
      </c>
      <c r="AU157" s="229" t="s">
        <v>83</v>
      </c>
      <c r="AY157" s="16" t="s">
        <v>121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6" t="s">
        <v>81</v>
      </c>
      <c r="BK157" s="230">
        <f>ROUND(I157*H157,2)</f>
        <v>0</v>
      </c>
      <c r="BL157" s="16" t="s">
        <v>129</v>
      </c>
      <c r="BM157" s="229" t="s">
        <v>239</v>
      </c>
    </row>
    <row r="158" s="2" customFormat="1">
      <c r="A158" s="37"/>
      <c r="B158" s="38"/>
      <c r="C158" s="39"/>
      <c r="D158" s="231" t="s">
        <v>131</v>
      </c>
      <c r="E158" s="39"/>
      <c r="F158" s="232" t="s">
        <v>240</v>
      </c>
      <c r="G158" s="39"/>
      <c r="H158" s="39"/>
      <c r="I158" s="233"/>
      <c r="J158" s="39"/>
      <c r="K158" s="39"/>
      <c r="L158" s="43"/>
      <c r="M158" s="234"/>
      <c r="N158" s="235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131</v>
      </c>
      <c r="AU158" s="16" t="s">
        <v>83</v>
      </c>
    </row>
    <row r="159" s="13" customFormat="1">
      <c r="A159" s="13"/>
      <c r="B159" s="236"/>
      <c r="C159" s="237"/>
      <c r="D159" s="231" t="s">
        <v>133</v>
      </c>
      <c r="E159" s="238" t="s">
        <v>169</v>
      </c>
      <c r="F159" s="239" t="s">
        <v>154</v>
      </c>
      <c r="G159" s="237"/>
      <c r="H159" s="240">
        <v>13.592000000000001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133</v>
      </c>
      <c r="AU159" s="246" t="s">
        <v>83</v>
      </c>
      <c r="AV159" s="13" t="s">
        <v>83</v>
      </c>
      <c r="AW159" s="13" t="s">
        <v>30</v>
      </c>
      <c r="AX159" s="13" t="s">
        <v>81</v>
      </c>
      <c r="AY159" s="246" t="s">
        <v>121</v>
      </c>
    </row>
    <row r="160" s="2" customFormat="1" ht="24.15" customHeight="1">
      <c r="A160" s="37"/>
      <c r="B160" s="38"/>
      <c r="C160" s="218" t="s">
        <v>8</v>
      </c>
      <c r="D160" s="218" t="s">
        <v>124</v>
      </c>
      <c r="E160" s="219" t="s">
        <v>241</v>
      </c>
      <c r="F160" s="220" t="s">
        <v>242</v>
      </c>
      <c r="G160" s="221" t="s">
        <v>184</v>
      </c>
      <c r="H160" s="222">
        <v>13.592000000000001</v>
      </c>
      <c r="I160" s="223"/>
      <c r="J160" s="224">
        <f>ROUND(I160*H160,2)</f>
        <v>0</v>
      </c>
      <c r="K160" s="220" t="s">
        <v>128</v>
      </c>
      <c r="L160" s="43"/>
      <c r="M160" s="225" t="s">
        <v>1</v>
      </c>
      <c r="N160" s="226" t="s">
        <v>38</v>
      </c>
      <c r="O160" s="90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9" t="s">
        <v>129</v>
      </c>
      <c r="AT160" s="229" t="s">
        <v>124</v>
      </c>
      <c r="AU160" s="229" t="s">
        <v>83</v>
      </c>
      <c r="AY160" s="16" t="s">
        <v>121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81</v>
      </c>
      <c r="BK160" s="230">
        <f>ROUND(I160*H160,2)</f>
        <v>0</v>
      </c>
      <c r="BL160" s="16" t="s">
        <v>129</v>
      </c>
      <c r="BM160" s="229" t="s">
        <v>243</v>
      </c>
    </row>
    <row r="161" s="2" customFormat="1">
      <c r="A161" s="37"/>
      <c r="B161" s="38"/>
      <c r="C161" s="39"/>
      <c r="D161" s="231" t="s">
        <v>131</v>
      </c>
      <c r="E161" s="39"/>
      <c r="F161" s="232" t="s">
        <v>244</v>
      </c>
      <c r="G161" s="39"/>
      <c r="H161" s="39"/>
      <c r="I161" s="233"/>
      <c r="J161" s="39"/>
      <c r="K161" s="39"/>
      <c r="L161" s="43"/>
      <c r="M161" s="234"/>
      <c r="N161" s="235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131</v>
      </c>
      <c r="AU161" s="16" t="s">
        <v>83</v>
      </c>
    </row>
    <row r="162" s="13" customFormat="1">
      <c r="A162" s="13"/>
      <c r="B162" s="236"/>
      <c r="C162" s="237"/>
      <c r="D162" s="231" t="s">
        <v>133</v>
      </c>
      <c r="E162" s="238" t="s">
        <v>170</v>
      </c>
      <c r="F162" s="239" t="s">
        <v>154</v>
      </c>
      <c r="G162" s="237"/>
      <c r="H162" s="240">
        <v>13.592000000000001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133</v>
      </c>
      <c r="AU162" s="246" t="s">
        <v>83</v>
      </c>
      <c r="AV162" s="13" t="s">
        <v>83</v>
      </c>
      <c r="AW162" s="13" t="s">
        <v>30</v>
      </c>
      <c r="AX162" s="13" t="s">
        <v>81</v>
      </c>
      <c r="AY162" s="246" t="s">
        <v>121</v>
      </c>
    </row>
    <row r="163" s="2" customFormat="1" ht="24.15" customHeight="1">
      <c r="A163" s="37"/>
      <c r="B163" s="38"/>
      <c r="C163" s="218" t="s">
        <v>245</v>
      </c>
      <c r="D163" s="218" t="s">
        <v>124</v>
      </c>
      <c r="E163" s="219" t="s">
        <v>246</v>
      </c>
      <c r="F163" s="220" t="s">
        <v>247</v>
      </c>
      <c r="G163" s="221" t="s">
        <v>184</v>
      </c>
      <c r="H163" s="222">
        <v>6.1820000000000004</v>
      </c>
      <c r="I163" s="223"/>
      <c r="J163" s="224">
        <f>ROUND(I163*H163,2)</f>
        <v>0</v>
      </c>
      <c r="K163" s="220" t="s">
        <v>128</v>
      </c>
      <c r="L163" s="43"/>
      <c r="M163" s="225" t="s">
        <v>1</v>
      </c>
      <c r="N163" s="226" t="s">
        <v>38</v>
      </c>
      <c r="O163" s="90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9" t="s">
        <v>129</v>
      </c>
      <c r="AT163" s="229" t="s">
        <v>124</v>
      </c>
      <c r="AU163" s="229" t="s">
        <v>83</v>
      </c>
      <c r="AY163" s="16" t="s">
        <v>121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6" t="s">
        <v>81</v>
      </c>
      <c r="BK163" s="230">
        <f>ROUND(I163*H163,2)</f>
        <v>0</v>
      </c>
      <c r="BL163" s="16" t="s">
        <v>129</v>
      </c>
      <c r="BM163" s="229" t="s">
        <v>248</v>
      </c>
    </row>
    <row r="164" s="2" customFormat="1">
      <c r="A164" s="37"/>
      <c r="B164" s="38"/>
      <c r="C164" s="39"/>
      <c r="D164" s="231" t="s">
        <v>131</v>
      </c>
      <c r="E164" s="39"/>
      <c r="F164" s="232" t="s">
        <v>249</v>
      </c>
      <c r="G164" s="39"/>
      <c r="H164" s="39"/>
      <c r="I164" s="233"/>
      <c r="J164" s="39"/>
      <c r="K164" s="39"/>
      <c r="L164" s="43"/>
      <c r="M164" s="234"/>
      <c r="N164" s="235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131</v>
      </c>
      <c r="AU164" s="16" t="s">
        <v>83</v>
      </c>
    </row>
    <row r="165" s="13" customFormat="1">
      <c r="A165" s="13"/>
      <c r="B165" s="236"/>
      <c r="C165" s="237"/>
      <c r="D165" s="231" t="s">
        <v>133</v>
      </c>
      <c r="E165" s="238" t="s">
        <v>1</v>
      </c>
      <c r="F165" s="239" t="s">
        <v>250</v>
      </c>
      <c r="G165" s="237"/>
      <c r="H165" s="240">
        <v>6.1820000000000004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133</v>
      </c>
      <c r="AU165" s="246" t="s">
        <v>83</v>
      </c>
      <c r="AV165" s="13" t="s">
        <v>83</v>
      </c>
      <c r="AW165" s="13" t="s">
        <v>30</v>
      </c>
      <c r="AX165" s="13" t="s">
        <v>81</v>
      </c>
      <c r="AY165" s="246" t="s">
        <v>121</v>
      </c>
    </row>
    <row r="166" s="2" customFormat="1" ht="24.15" customHeight="1">
      <c r="A166" s="37"/>
      <c r="B166" s="38"/>
      <c r="C166" s="218" t="s">
        <v>251</v>
      </c>
      <c r="D166" s="218" t="s">
        <v>124</v>
      </c>
      <c r="E166" s="219" t="s">
        <v>252</v>
      </c>
      <c r="F166" s="220" t="s">
        <v>253</v>
      </c>
      <c r="G166" s="221" t="s">
        <v>184</v>
      </c>
      <c r="H166" s="222">
        <v>34.198999999999998</v>
      </c>
      <c r="I166" s="223"/>
      <c r="J166" s="224">
        <f>ROUND(I166*H166,2)</f>
        <v>0</v>
      </c>
      <c r="K166" s="220" t="s">
        <v>128</v>
      </c>
      <c r="L166" s="43"/>
      <c r="M166" s="225" t="s">
        <v>1</v>
      </c>
      <c r="N166" s="226" t="s">
        <v>38</v>
      </c>
      <c r="O166" s="90"/>
      <c r="P166" s="227">
        <f>O166*H166</f>
        <v>0</v>
      </c>
      <c r="Q166" s="227">
        <v>0.089219999999999994</v>
      </c>
      <c r="R166" s="227">
        <f>Q166*H166</f>
        <v>3.0512347799999997</v>
      </c>
      <c r="S166" s="227">
        <v>0</v>
      </c>
      <c r="T166" s="228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9" t="s">
        <v>129</v>
      </c>
      <c r="AT166" s="229" t="s">
        <v>124</v>
      </c>
      <c r="AU166" s="229" t="s">
        <v>83</v>
      </c>
      <c r="AY166" s="16" t="s">
        <v>121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6" t="s">
        <v>81</v>
      </c>
      <c r="BK166" s="230">
        <f>ROUND(I166*H166,2)</f>
        <v>0</v>
      </c>
      <c r="BL166" s="16" t="s">
        <v>129</v>
      </c>
      <c r="BM166" s="229" t="s">
        <v>254</v>
      </c>
    </row>
    <row r="167" s="2" customFormat="1">
      <c r="A167" s="37"/>
      <c r="B167" s="38"/>
      <c r="C167" s="39"/>
      <c r="D167" s="231" t="s">
        <v>131</v>
      </c>
      <c r="E167" s="39"/>
      <c r="F167" s="232" t="s">
        <v>255</v>
      </c>
      <c r="G167" s="39"/>
      <c r="H167" s="39"/>
      <c r="I167" s="233"/>
      <c r="J167" s="39"/>
      <c r="K167" s="39"/>
      <c r="L167" s="43"/>
      <c r="M167" s="234"/>
      <c r="N167" s="235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131</v>
      </c>
      <c r="AU167" s="16" t="s">
        <v>83</v>
      </c>
    </row>
    <row r="168" s="13" customFormat="1">
      <c r="A168" s="13"/>
      <c r="B168" s="236"/>
      <c r="C168" s="237"/>
      <c r="D168" s="231" t="s">
        <v>133</v>
      </c>
      <c r="E168" s="238" t="s">
        <v>1</v>
      </c>
      <c r="F168" s="239" t="s">
        <v>152</v>
      </c>
      <c r="G168" s="237"/>
      <c r="H168" s="240">
        <v>20.606999999999999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133</v>
      </c>
      <c r="AU168" s="246" t="s">
        <v>83</v>
      </c>
      <c r="AV168" s="13" t="s">
        <v>83</v>
      </c>
      <c r="AW168" s="13" t="s">
        <v>30</v>
      </c>
      <c r="AX168" s="13" t="s">
        <v>73</v>
      </c>
      <c r="AY168" s="246" t="s">
        <v>121</v>
      </c>
    </row>
    <row r="169" s="13" customFormat="1">
      <c r="A169" s="13"/>
      <c r="B169" s="236"/>
      <c r="C169" s="237"/>
      <c r="D169" s="231" t="s">
        <v>133</v>
      </c>
      <c r="E169" s="238" t="s">
        <v>154</v>
      </c>
      <c r="F169" s="239" t="s">
        <v>155</v>
      </c>
      <c r="G169" s="237"/>
      <c r="H169" s="240">
        <v>13.592000000000001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133</v>
      </c>
      <c r="AU169" s="246" t="s">
        <v>83</v>
      </c>
      <c r="AV169" s="13" t="s">
        <v>83</v>
      </c>
      <c r="AW169" s="13" t="s">
        <v>30</v>
      </c>
      <c r="AX169" s="13" t="s">
        <v>73</v>
      </c>
      <c r="AY169" s="246" t="s">
        <v>121</v>
      </c>
    </row>
    <row r="170" s="14" customFormat="1">
      <c r="A170" s="14"/>
      <c r="B170" s="247"/>
      <c r="C170" s="248"/>
      <c r="D170" s="231" t="s">
        <v>133</v>
      </c>
      <c r="E170" s="249" t="s">
        <v>1</v>
      </c>
      <c r="F170" s="250" t="s">
        <v>137</v>
      </c>
      <c r="G170" s="248"/>
      <c r="H170" s="251">
        <v>34.198999999999998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133</v>
      </c>
      <c r="AU170" s="257" t="s">
        <v>83</v>
      </c>
      <c r="AV170" s="14" t="s">
        <v>129</v>
      </c>
      <c r="AW170" s="14" t="s">
        <v>30</v>
      </c>
      <c r="AX170" s="14" t="s">
        <v>81</v>
      </c>
      <c r="AY170" s="257" t="s">
        <v>121</v>
      </c>
    </row>
    <row r="171" s="2" customFormat="1" ht="24.15" customHeight="1">
      <c r="A171" s="37"/>
      <c r="B171" s="38"/>
      <c r="C171" s="261" t="s">
        <v>256</v>
      </c>
      <c r="D171" s="261" t="s">
        <v>230</v>
      </c>
      <c r="E171" s="262" t="s">
        <v>257</v>
      </c>
      <c r="F171" s="263" t="s">
        <v>258</v>
      </c>
      <c r="G171" s="264" t="s">
        <v>184</v>
      </c>
      <c r="H171" s="265">
        <v>14.951000000000001</v>
      </c>
      <c r="I171" s="266"/>
      <c r="J171" s="267">
        <f>ROUND(I171*H171,2)</f>
        <v>0</v>
      </c>
      <c r="K171" s="263" t="s">
        <v>128</v>
      </c>
      <c r="L171" s="268"/>
      <c r="M171" s="269" t="s">
        <v>1</v>
      </c>
      <c r="N171" s="270" t="s">
        <v>38</v>
      </c>
      <c r="O171" s="90"/>
      <c r="P171" s="227">
        <f>O171*H171</f>
        <v>0</v>
      </c>
      <c r="Q171" s="227">
        <v>0.13100000000000001</v>
      </c>
      <c r="R171" s="227">
        <f>Q171*H171</f>
        <v>1.9585810000000001</v>
      </c>
      <c r="S171" s="227">
        <v>0</v>
      </c>
      <c r="T171" s="22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218</v>
      </c>
      <c r="AT171" s="229" t="s">
        <v>230</v>
      </c>
      <c r="AU171" s="229" t="s">
        <v>83</v>
      </c>
      <c r="AY171" s="16" t="s">
        <v>121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81</v>
      </c>
      <c r="BK171" s="230">
        <f>ROUND(I171*H171,2)</f>
        <v>0</v>
      </c>
      <c r="BL171" s="16" t="s">
        <v>129</v>
      </c>
      <c r="BM171" s="229" t="s">
        <v>259</v>
      </c>
    </row>
    <row r="172" s="2" customFormat="1">
      <c r="A172" s="37"/>
      <c r="B172" s="38"/>
      <c r="C172" s="39"/>
      <c r="D172" s="231" t="s">
        <v>131</v>
      </c>
      <c r="E172" s="39"/>
      <c r="F172" s="232" t="s">
        <v>260</v>
      </c>
      <c r="G172" s="39"/>
      <c r="H172" s="39"/>
      <c r="I172" s="233"/>
      <c r="J172" s="39"/>
      <c r="K172" s="39"/>
      <c r="L172" s="43"/>
      <c r="M172" s="234"/>
      <c r="N172" s="235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131</v>
      </c>
      <c r="AU172" s="16" t="s">
        <v>83</v>
      </c>
    </row>
    <row r="173" s="13" customFormat="1">
      <c r="A173" s="13"/>
      <c r="B173" s="236"/>
      <c r="C173" s="237"/>
      <c r="D173" s="231" t="s">
        <v>133</v>
      </c>
      <c r="E173" s="238" t="s">
        <v>1</v>
      </c>
      <c r="F173" s="239" t="s">
        <v>261</v>
      </c>
      <c r="G173" s="237"/>
      <c r="H173" s="240">
        <v>14.951000000000001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133</v>
      </c>
      <c r="AU173" s="246" t="s">
        <v>83</v>
      </c>
      <c r="AV173" s="13" t="s">
        <v>83</v>
      </c>
      <c r="AW173" s="13" t="s">
        <v>30</v>
      </c>
      <c r="AX173" s="13" t="s">
        <v>81</v>
      </c>
      <c r="AY173" s="246" t="s">
        <v>121</v>
      </c>
    </row>
    <row r="174" s="12" customFormat="1" ht="22.8" customHeight="1">
      <c r="A174" s="12"/>
      <c r="B174" s="202"/>
      <c r="C174" s="203"/>
      <c r="D174" s="204" t="s">
        <v>72</v>
      </c>
      <c r="E174" s="216" t="s">
        <v>122</v>
      </c>
      <c r="F174" s="216" t="s">
        <v>123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SUM(P175:P188)</f>
        <v>0</v>
      </c>
      <c r="Q174" s="210"/>
      <c r="R174" s="211">
        <f>SUM(R175:R188)</f>
        <v>4.4075044999999999</v>
      </c>
      <c r="S174" s="210"/>
      <c r="T174" s="212">
        <f>SUM(T175:T188)</f>
        <v>2.4839999999999995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81</v>
      </c>
      <c r="AT174" s="214" t="s">
        <v>72</v>
      </c>
      <c r="AU174" s="214" t="s">
        <v>81</v>
      </c>
      <c r="AY174" s="213" t="s">
        <v>121</v>
      </c>
      <c r="BK174" s="215">
        <f>SUM(BK175:BK188)</f>
        <v>0</v>
      </c>
    </row>
    <row r="175" s="2" customFormat="1" ht="33" customHeight="1">
      <c r="A175" s="37"/>
      <c r="B175" s="38"/>
      <c r="C175" s="218" t="s">
        <v>262</v>
      </c>
      <c r="D175" s="218" t="s">
        <v>124</v>
      </c>
      <c r="E175" s="219" t="s">
        <v>263</v>
      </c>
      <c r="F175" s="220" t="s">
        <v>264</v>
      </c>
      <c r="G175" s="221" t="s">
        <v>189</v>
      </c>
      <c r="H175" s="222">
        <v>24.463000000000001</v>
      </c>
      <c r="I175" s="223"/>
      <c r="J175" s="224">
        <f>ROUND(I175*H175,2)</f>
        <v>0</v>
      </c>
      <c r="K175" s="220" t="s">
        <v>128</v>
      </c>
      <c r="L175" s="43"/>
      <c r="M175" s="225" t="s">
        <v>1</v>
      </c>
      <c r="N175" s="226" t="s">
        <v>38</v>
      </c>
      <c r="O175" s="90"/>
      <c r="P175" s="227">
        <f>O175*H175</f>
        <v>0</v>
      </c>
      <c r="Q175" s="227">
        <v>0.1295</v>
      </c>
      <c r="R175" s="227">
        <f>Q175*H175</f>
        <v>3.1679585000000001</v>
      </c>
      <c r="S175" s="227">
        <v>0</v>
      </c>
      <c r="T175" s="228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9" t="s">
        <v>129</v>
      </c>
      <c r="AT175" s="229" t="s">
        <v>124</v>
      </c>
      <c r="AU175" s="229" t="s">
        <v>83</v>
      </c>
      <c r="AY175" s="16" t="s">
        <v>121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81</v>
      </c>
      <c r="BK175" s="230">
        <f>ROUND(I175*H175,2)</f>
        <v>0</v>
      </c>
      <c r="BL175" s="16" t="s">
        <v>129</v>
      </c>
      <c r="BM175" s="229" t="s">
        <v>265</v>
      </c>
    </row>
    <row r="176" s="2" customFormat="1">
      <c r="A176" s="37"/>
      <c r="B176" s="38"/>
      <c r="C176" s="39"/>
      <c r="D176" s="231" t="s">
        <v>131</v>
      </c>
      <c r="E176" s="39"/>
      <c r="F176" s="232" t="s">
        <v>266</v>
      </c>
      <c r="G176" s="39"/>
      <c r="H176" s="39"/>
      <c r="I176" s="233"/>
      <c r="J176" s="39"/>
      <c r="K176" s="39"/>
      <c r="L176" s="43"/>
      <c r="M176" s="234"/>
      <c r="N176" s="235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131</v>
      </c>
      <c r="AU176" s="16" t="s">
        <v>83</v>
      </c>
    </row>
    <row r="177" s="13" customFormat="1">
      <c r="A177" s="13"/>
      <c r="B177" s="236"/>
      <c r="C177" s="237"/>
      <c r="D177" s="231" t="s">
        <v>133</v>
      </c>
      <c r="E177" s="238" t="s">
        <v>156</v>
      </c>
      <c r="F177" s="239" t="s">
        <v>157</v>
      </c>
      <c r="G177" s="237"/>
      <c r="H177" s="240">
        <v>24.463000000000001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133</v>
      </c>
      <c r="AU177" s="246" t="s">
        <v>83</v>
      </c>
      <c r="AV177" s="13" t="s">
        <v>83</v>
      </c>
      <c r="AW177" s="13" t="s">
        <v>30</v>
      </c>
      <c r="AX177" s="13" t="s">
        <v>81</v>
      </c>
      <c r="AY177" s="246" t="s">
        <v>121</v>
      </c>
    </row>
    <row r="178" s="2" customFormat="1" ht="21.75" customHeight="1">
      <c r="A178" s="37"/>
      <c r="B178" s="38"/>
      <c r="C178" s="261" t="s">
        <v>267</v>
      </c>
      <c r="D178" s="261" t="s">
        <v>230</v>
      </c>
      <c r="E178" s="262" t="s">
        <v>268</v>
      </c>
      <c r="F178" s="263" t="s">
        <v>269</v>
      </c>
      <c r="G178" s="264" t="s">
        <v>189</v>
      </c>
      <c r="H178" s="265">
        <v>25.686</v>
      </c>
      <c r="I178" s="266"/>
      <c r="J178" s="267">
        <f>ROUND(I178*H178,2)</f>
        <v>0</v>
      </c>
      <c r="K178" s="263" t="s">
        <v>128</v>
      </c>
      <c r="L178" s="268"/>
      <c r="M178" s="269" t="s">
        <v>1</v>
      </c>
      <c r="N178" s="270" t="s">
        <v>38</v>
      </c>
      <c r="O178" s="90"/>
      <c r="P178" s="227">
        <f>O178*H178</f>
        <v>0</v>
      </c>
      <c r="Q178" s="227">
        <v>0.048000000000000001</v>
      </c>
      <c r="R178" s="227">
        <f>Q178*H178</f>
        <v>1.232928</v>
      </c>
      <c r="S178" s="227">
        <v>0</v>
      </c>
      <c r="T178" s="228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9" t="s">
        <v>218</v>
      </c>
      <c r="AT178" s="229" t="s">
        <v>230</v>
      </c>
      <c r="AU178" s="229" t="s">
        <v>83</v>
      </c>
      <c r="AY178" s="16" t="s">
        <v>121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6" t="s">
        <v>81</v>
      </c>
      <c r="BK178" s="230">
        <f>ROUND(I178*H178,2)</f>
        <v>0</v>
      </c>
      <c r="BL178" s="16" t="s">
        <v>129</v>
      </c>
      <c r="BM178" s="229" t="s">
        <v>270</v>
      </c>
    </row>
    <row r="179" s="2" customFormat="1">
      <c r="A179" s="37"/>
      <c r="B179" s="38"/>
      <c r="C179" s="39"/>
      <c r="D179" s="231" t="s">
        <v>131</v>
      </c>
      <c r="E179" s="39"/>
      <c r="F179" s="232" t="s">
        <v>269</v>
      </c>
      <c r="G179" s="39"/>
      <c r="H179" s="39"/>
      <c r="I179" s="233"/>
      <c r="J179" s="39"/>
      <c r="K179" s="39"/>
      <c r="L179" s="43"/>
      <c r="M179" s="234"/>
      <c r="N179" s="235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131</v>
      </c>
      <c r="AU179" s="16" t="s">
        <v>83</v>
      </c>
    </row>
    <row r="180" s="13" customFormat="1">
      <c r="A180" s="13"/>
      <c r="B180" s="236"/>
      <c r="C180" s="237"/>
      <c r="D180" s="231" t="s">
        <v>133</v>
      </c>
      <c r="E180" s="238" t="s">
        <v>1</v>
      </c>
      <c r="F180" s="239" t="s">
        <v>271</v>
      </c>
      <c r="G180" s="237"/>
      <c r="H180" s="240">
        <v>25.686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133</v>
      </c>
      <c r="AU180" s="246" t="s">
        <v>83</v>
      </c>
      <c r="AV180" s="13" t="s">
        <v>83</v>
      </c>
      <c r="AW180" s="13" t="s">
        <v>30</v>
      </c>
      <c r="AX180" s="13" t="s">
        <v>81</v>
      </c>
      <c r="AY180" s="246" t="s">
        <v>121</v>
      </c>
    </row>
    <row r="181" s="2" customFormat="1" ht="24.15" customHeight="1">
      <c r="A181" s="37"/>
      <c r="B181" s="38"/>
      <c r="C181" s="218" t="s">
        <v>272</v>
      </c>
      <c r="D181" s="218" t="s">
        <v>124</v>
      </c>
      <c r="E181" s="219" t="s">
        <v>273</v>
      </c>
      <c r="F181" s="220" t="s">
        <v>274</v>
      </c>
      <c r="G181" s="221" t="s">
        <v>184</v>
      </c>
      <c r="H181" s="222">
        <v>26.472000000000001</v>
      </c>
      <c r="I181" s="223"/>
      <c r="J181" s="224">
        <f>ROUND(I181*H181,2)</f>
        <v>0</v>
      </c>
      <c r="K181" s="220" t="s">
        <v>128</v>
      </c>
      <c r="L181" s="43"/>
      <c r="M181" s="225" t="s">
        <v>1</v>
      </c>
      <c r="N181" s="226" t="s">
        <v>38</v>
      </c>
      <c r="O181" s="90"/>
      <c r="P181" s="227">
        <f>O181*H181</f>
        <v>0</v>
      </c>
      <c r="Q181" s="227">
        <v>0.00025000000000000001</v>
      </c>
      <c r="R181" s="227">
        <f>Q181*H181</f>
        <v>0.0066180000000000006</v>
      </c>
      <c r="S181" s="227">
        <v>0</v>
      </c>
      <c r="T181" s="228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9" t="s">
        <v>129</v>
      </c>
      <c r="AT181" s="229" t="s">
        <v>124</v>
      </c>
      <c r="AU181" s="229" t="s">
        <v>83</v>
      </c>
      <c r="AY181" s="16" t="s">
        <v>121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6" t="s">
        <v>81</v>
      </c>
      <c r="BK181" s="230">
        <f>ROUND(I181*H181,2)</f>
        <v>0</v>
      </c>
      <c r="BL181" s="16" t="s">
        <v>129</v>
      </c>
      <c r="BM181" s="229" t="s">
        <v>275</v>
      </c>
    </row>
    <row r="182" s="2" customFormat="1">
      <c r="A182" s="37"/>
      <c r="B182" s="38"/>
      <c r="C182" s="39"/>
      <c r="D182" s="231" t="s">
        <v>131</v>
      </c>
      <c r="E182" s="39"/>
      <c r="F182" s="232" t="s">
        <v>276</v>
      </c>
      <c r="G182" s="39"/>
      <c r="H182" s="39"/>
      <c r="I182" s="233"/>
      <c r="J182" s="39"/>
      <c r="K182" s="39"/>
      <c r="L182" s="43"/>
      <c r="M182" s="234"/>
      <c r="N182" s="235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131</v>
      </c>
      <c r="AU182" s="16" t="s">
        <v>83</v>
      </c>
    </row>
    <row r="183" s="13" customFormat="1">
      <c r="A183" s="13"/>
      <c r="B183" s="236"/>
      <c r="C183" s="237"/>
      <c r="D183" s="231" t="s">
        <v>133</v>
      </c>
      <c r="E183" s="238" t="s">
        <v>1</v>
      </c>
      <c r="F183" s="239" t="s">
        <v>277</v>
      </c>
      <c r="G183" s="237"/>
      <c r="H183" s="240">
        <v>26.472000000000001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133</v>
      </c>
      <c r="AU183" s="246" t="s">
        <v>83</v>
      </c>
      <c r="AV183" s="13" t="s">
        <v>83</v>
      </c>
      <c r="AW183" s="13" t="s">
        <v>30</v>
      </c>
      <c r="AX183" s="13" t="s">
        <v>81</v>
      </c>
      <c r="AY183" s="246" t="s">
        <v>121</v>
      </c>
    </row>
    <row r="184" s="2" customFormat="1" ht="16.5" customHeight="1">
      <c r="A184" s="37"/>
      <c r="B184" s="38"/>
      <c r="C184" s="218" t="s">
        <v>278</v>
      </c>
      <c r="D184" s="218" t="s">
        <v>124</v>
      </c>
      <c r="E184" s="219" t="s">
        <v>279</v>
      </c>
      <c r="F184" s="220" t="s">
        <v>280</v>
      </c>
      <c r="G184" s="221" t="s">
        <v>198</v>
      </c>
      <c r="H184" s="222">
        <v>1.0349999999999999</v>
      </c>
      <c r="I184" s="223"/>
      <c r="J184" s="224">
        <f>ROUND(I184*H184,2)</f>
        <v>0</v>
      </c>
      <c r="K184" s="220" t="s">
        <v>128</v>
      </c>
      <c r="L184" s="43"/>
      <c r="M184" s="225" t="s">
        <v>1</v>
      </c>
      <c r="N184" s="226" t="s">
        <v>38</v>
      </c>
      <c r="O184" s="90"/>
      <c r="P184" s="227">
        <f>O184*H184</f>
        <v>0</v>
      </c>
      <c r="Q184" s="227">
        <v>0</v>
      </c>
      <c r="R184" s="227">
        <f>Q184*H184</f>
        <v>0</v>
      </c>
      <c r="S184" s="227">
        <v>2.3999999999999999</v>
      </c>
      <c r="T184" s="228">
        <f>S184*H184</f>
        <v>2.4839999999999995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9" t="s">
        <v>129</v>
      </c>
      <c r="AT184" s="229" t="s">
        <v>124</v>
      </c>
      <c r="AU184" s="229" t="s">
        <v>83</v>
      </c>
      <c r="AY184" s="16" t="s">
        <v>121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6" t="s">
        <v>81</v>
      </c>
      <c r="BK184" s="230">
        <f>ROUND(I184*H184,2)</f>
        <v>0</v>
      </c>
      <c r="BL184" s="16" t="s">
        <v>129</v>
      </c>
      <c r="BM184" s="229" t="s">
        <v>281</v>
      </c>
    </row>
    <row r="185" s="2" customFormat="1">
      <c r="A185" s="37"/>
      <c r="B185" s="38"/>
      <c r="C185" s="39"/>
      <c r="D185" s="231" t="s">
        <v>131</v>
      </c>
      <c r="E185" s="39"/>
      <c r="F185" s="232" t="s">
        <v>282</v>
      </c>
      <c r="G185" s="39"/>
      <c r="H185" s="39"/>
      <c r="I185" s="233"/>
      <c r="J185" s="39"/>
      <c r="K185" s="39"/>
      <c r="L185" s="43"/>
      <c r="M185" s="234"/>
      <c r="N185" s="235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131</v>
      </c>
      <c r="AU185" s="16" t="s">
        <v>83</v>
      </c>
    </row>
    <row r="186" s="13" customFormat="1">
      <c r="A186" s="13"/>
      <c r="B186" s="236"/>
      <c r="C186" s="237"/>
      <c r="D186" s="231" t="s">
        <v>133</v>
      </c>
      <c r="E186" s="238" t="s">
        <v>164</v>
      </c>
      <c r="F186" s="239" t="s">
        <v>283</v>
      </c>
      <c r="G186" s="237"/>
      <c r="H186" s="240">
        <v>2.52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133</v>
      </c>
      <c r="AU186" s="246" t="s">
        <v>83</v>
      </c>
      <c r="AV186" s="13" t="s">
        <v>83</v>
      </c>
      <c r="AW186" s="13" t="s">
        <v>30</v>
      </c>
      <c r="AX186" s="13" t="s">
        <v>73</v>
      </c>
      <c r="AY186" s="246" t="s">
        <v>121</v>
      </c>
    </row>
    <row r="187" s="13" customFormat="1">
      <c r="A187" s="13"/>
      <c r="B187" s="236"/>
      <c r="C187" s="237"/>
      <c r="D187" s="231" t="s">
        <v>133</v>
      </c>
      <c r="E187" s="238" t="s">
        <v>1</v>
      </c>
      <c r="F187" s="239" t="s">
        <v>284</v>
      </c>
      <c r="G187" s="237"/>
      <c r="H187" s="240">
        <v>-1.4850000000000001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133</v>
      </c>
      <c r="AU187" s="246" t="s">
        <v>83</v>
      </c>
      <c r="AV187" s="13" t="s">
        <v>83</v>
      </c>
      <c r="AW187" s="13" t="s">
        <v>30</v>
      </c>
      <c r="AX187" s="13" t="s">
        <v>73</v>
      </c>
      <c r="AY187" s="246" t="s">
        <v>121</v>
      </c>
    </row>
    <row r="188" s="14" customFormat="1">
      <c r="A188" s="14"/>
      <c r="B188" s="247"/>
      <c r="C188" s="248"/>
      <c r="D188" s="231" t="s">
        <v>133</v>
      </c>
      <c r="E188" s="249" t="s">
        <v>1</v>
      </c>
      <c r="F188" s="250" t="s">
        <v>137</v>
      </c>
      <c r="G188" s="248"/>
      <c r="H188" s="251">
        <v>1.0349999999999999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133</v>
      </c>
      <c r="AU188" s="257" t="s">
        <v>83</v>
      </c>
      <c r="AV188" s="14" t="s">
        <v>129</v>
      </c>
      <c r="AW188" s="14" t="s">
        <v>30</v>
      </c>
      <c r="AX188" s="14" t="s">
        <v>81</v>
      </c>
      <c r="AY188" s="257" t="s">
        <v>121</v>
      </c>
    </row>
    <row r="189" s="12" customFormat="1" ht="22.8" customHeight="1">
      <c r="A189" s="12"/>
      <c r="B189" s="202"/>
      <c r="C189" s="203"/>
      <c r="D189" s="204" t="s">
        <v>72</v>
      </c>
      <c r="E189" s="216" t="s">
        <v>285</v>
      </c>
      <c r="F189" s="216" t="s">
        <v>286</v>
      </c>
      <c r="G189" s="203"/>
      <c r="H189" s="203"/>
      <c r="I189" s="206"/>
      <c r="J189" s="217">
        <f>BK189</f>
        <v>0</v>
      </c>
      <c r="K189" s="203"/>
      <c r="L189" s="208"/>
      <c r="M189" s="209"/>
      <c r="N189" s="210"/>
      <c r="O189" s="210"/>
      <c r="P189" s="211">
        <f>SUM(P190:P206)</f>
        <v>0</v>
      </c>
      <c r="Q189" s="210"/>
      <c r="R189" s="211">
        <f>SUM(R190:R206)</f>
        <v>0</v>
      </c>
      <c r="S189" s="210"/>
      <c r="T189" s="212">
        <f>SUM(T190:T206)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81</v>
      </c>
      <c r="AT189" s="214" t="s">
        <v>72</v>
      </c>
      <c r="AU189" s="214" t="s">
        <v>81</v>
      </c>
      <c r="AY189" s="213" t="s">
        <v>121</v>
      </c>
      <c r="BK189" s="215">
        <f>SUM(BK190:BK206)</f>
        <v>0</v>
      </c>
    </row>
    <row r="190" s="2" customFormat="1" ht="37.8" customHeight="1">
      <c r="A190" s="37"/>
      <c r="B190" s="38"/>
      <c r="C190" s="218" t="s">
        <v>287</v>
      </c>
      <c r="D190" s="218" t="s">
        <v>124</v>
      </c>
      <c r="E190" s="219" t="s">
        <v>288</v>
      </c>
      <c r="F190" s="220" t="s">
        <v>289</v>
      </c>
      <c r="G190" s="221" t="s">
        <v>233</v>
      </c>
      <c r="H190" s="222">
        <v>2.9049999999999998</v>
      </c>
      <c r="I190" s="223"/>
      <c r="J190" s="224">
        <f>ROUND(I190*H190,2)</f>
        <v>0</v>
      </c>
      <c r="K190" s="220" t="s">
        <v>128</v>
      </c>
      <c r="L190" s="43"/>
      <c r="M190" s="225" t="s">
        <v>1</v>
      </c>
      <c r="N190" s="226" t="s">
        <v>38</v>
      </c>
      <c r="O190" s="90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9" t="s">
        <v>129</v>
      </c>
      <c r="AT190" s="229" t="s">
        <v>124</v>
      </c>
      <c r="AU190" s="229" t="s">
        <v>83</v>
      </c>
      <c r="AY190" s="16" t="s">
        <v>121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6" t="s">
        <v>81</v>
      </c>
      <c r="BK190" s="230">
        <f>ROUND(I190*H190,2)</f>
        <v>0</v>
      </c>
      <c r="BL190" s="16" t="s">
        <v>129</v>
      </c>
      <c r="BM190" s="229" t="s">
        <v>290</v>
      </c>
    </row>
    <row r="191" s="2" customFormat="1">
      <c r="A191" s="37"/>
      <c r="B191" s="38"/>
      <c r="C191" s="39"/>
      <c r="D191" s="231" t="s">
        <v>131</v>
      </c>
      <c r="E191" s="39"/>
      <c r="F191" s="232" t="s">
        <v>291</v>
      </c>
      <c r="G191" s="39"/>
      <c r="H191" s="39"/>
      <c r="I191" s="233"/>
      <c r="J191" s="39"/>
      <c r="K191" s="39"/>
      <c r="L191" s="43"/>
      <c r="M191" s="234"/>
      <c r="N191" s="235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131</v>
      </c>
      <c r="AU191" s="16" t="s">
        <v>83</v>
      </c>
    </row>
    <row r="192" s="13" customFormat="1">
      <c r="A192" s="13"/>
      <c r="B192" s="236"/>
      <c r="C192" s="237"/>
      <c r="D192" s="231" t="s">
        <v>133</v>
      </c>
      <c r="E192" s="238" t="s">
        <v>1</v>
      </c>
      <c r="F192" s="239" t="s">
        <v>173</v>
      </c>
      <c r="G192" s="237"/>
      <c r="H192" s="240">
        <v>2.9049999999999998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133</v>
      </c>
      <c r="AU192" s="246" t="s">
        <v>83</v>
      </c>
      <c r="AV192" s="13" t="s">
        <v>83</v>
      </c>
      <c r="AW192" s="13" t="s">
        <v>30</v>
      </c>
      <c r="AX192" s="13" t="s">
        <v>81</v>
      </c>
      <c r="AY192" s="246" t="s">
        <v>121</v>
      </c>
    </row>
    <row r="193" s="2" customFormat="1" ht="44.25" customHeight="1">
      <c r="A193" s="37"/>
      <c r="B193" s="38"/>
      <c r="C193" s="218" t="s">
        <v>7</v>
      </c>
      <c r="D193" s="218" t="s">
        <v>124</v>
      </c>
      <c r="E193" s="219" t="s">
        <v>292</v>
      </c>
      <c r="F193" s="220" t="s">
        <v>293</v>
      </c>
      <c r="G193" s="221" t="s">
        <v>233</v>
      </c>
      <c r="H193" s="222">
        <v>81.941999999999993</v>
      </c>
      <c r="I193" s="223"/>
      <c r="J193" s="224">
        <f>ROUND(I193*H193,2)</f>
        <v>0</v>
      </c>
      <c r="K193" s="220" t="s">
        <v>128</v>
      </c>
      <c r="L193" s="43"/>
      <c r="M193" s="225" t="s">
        <v>1</v>
      </c>
      <c r="N193" s="226" t="s">
        <v>38</v>
      </c>
      <c r="O193" s="90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9" t="s">
        <v>129</v>
      </c>
      <c r="AT193" s="229" t="s">
        <v>124</v>
      </c>
      <c r="AU193" s="229" t="s">
        <v>83</v>
      </c>
      <c r="AY193" s="16" t="s">
        <v>121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6" t="s">
        <v>81</v>
      </c>
      <c r="BK193" s="230">
        <f>ROUND(I193*H193,2)</f>
        <v>0</v>
      </c>
      <c r="BL193" s="16" t="s">
        <v>129</v>
      </c>
      <c r="BM193" s="229" t="s">
        <v>294</v>
      </c>
    </row>
    <row r="194" s="2" customFormat="1">
      <c r="A194" s="37"/>
      <c r="B194" s="38"/>
      <c r="C194" s="39"/>
      <c r="D194" s="231" t="s">
        <v>131</v>
      </c>
      <c r="E194" s="39"/>
      <c r="F194" s="232" t="s">
        <v>293</v>
      </c>
      <c r="G194" s="39"/>
      <c r="H194" s="39"/>
      <c r="I194" s="233"/>
      <c r="J194" s="39"/>
      <c r="K194" s="39"/>
      <c r="L194" s="43"/>
      <c r="M194" s="234"/>
      <c r="N194" s="235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131</v>
      </c>
      <c r="AU194" s="16" t="s">
        <v>83</v>
      </c>
    </row>
    <row r="195" s="13" customFormat="1">
      <c r="A195" s="13"/>
      <c r="B195" s="236"/>
      <c r="C195" s="237"/>
      <c r="D195" s="231" t="s">
        <v>133</v>
      </c>
      <c r="E195" s="238" t="s">
        <v>1</v>
      </c>
      <c r="F195" s="239" t="s">
        <v>295</v>
      </c>
      <c r="G195" s="237"/>
      <c r="H195" s="240">
        <v>81.941999999999993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133</v>
      </c>
      <c r="AU195" s="246" t="s">
        <v>83</v>
      </c>
      <c r="AV195" s="13" t="s">
        <v>83</v>
      </c>
      <c r="AW195" s="13" t="s">
        <v>30</v>
      </c>
      <c r="AX195" s="13" t="s">
        <v>81</v>
      </c>
      <c r="AY195" s="246" t="s">
        <v>121</v>
      </c>
    </row>
    <row r="196" s="2" customFormat="1" ht="24.15" customHeight="1">
      <c r="A196" s="37"/>
      <c r="B196" s="38"/>
      <c r="C196" s="218" t="s">
        <v>296</v>
      </c>
      <c r="D196" s="218" t="s">
        <v>124</v>
      </c>
      <c r="E196" s="219" t="s">
        <v>297</v>
      </c>
      <c r="F196" s="220" t="s">
        <v>298</v>
      </c>
      <c r="G196" s="221" t="s">
        <v>233</v>
      </c>
      <c r="H196" s="222">
        <v>2.9049999999999998</v>
      </c>
      <c r="I196" s="223"/>
      <c r="J196" s="224">
        <f>ROUND(I196*H196,2)</f>
        <v>0</v>
      </c>
      <c r="K196" s="220" t="s">
        <v>128</v>
      </c>
      <c r="L196" s="43"/>
      <c r="M196" s="225" t="s">
        <v>1</v>
      </c>
      <c r="N196" s="226" t="s">
        <v>38</v>
      </c>
      <c r="O196" s="90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9" t="s">
        <v>129</v>
      </c>
      <c r="AT196" s="229" t="s">
        <v>124</v>
      </c>
      <c r="AU196" s="229" t="s">
        <v>83</v>
      </c>
      <c r="AY196" s="16" t="s">
        <v>121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6" t="s">
        <v>81</v>
      </c>
      <c r="BK196" s="230">
        <f>ROUND(I196*H196,2)</f>
        <v>0</v>
      </c>
      <c r="BL196" s="16" t="s">
        <v>129</v>
      </c>
      <c r="BM196" s="229" t="s">
        <v>299</v>
      </c>
    </row>
    <row r="197" s="2" customFormat="1">
      <c r="A197" s="37"/>
      <c r="B197" s="38"/>
      <c r="C197" s="39"/>
      <c r="D197" s="231" t="s">
        <v>131</v>
      </c>
      <c r="E197" s="39"/>
      <c r="F197" s="232" t="s">
        <v>300</v>
      </c>
      <c r="G197" s="39"/>
      <c r="H197" s="39"/>
      <c r="I197" s="233"/>
      <c r="J197" s="39"/>
      <c r="K197" s="39"/>
      <c r="L197" s="43"/>
      <c r="M197" s="234"/>
      <c r="N197" s="235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131</v>
      </c>
      <c r="AU197" s="16" t="s">
        <v>83</v>
      </c>
    </row>
    <row r="198" s="13" customFormat="1">
      <c r="A198" s="13"/>
      <c r="B198" s="236"/>
      <c r="C198" s="237"/>
      <c r="D198" s="231" t="s">
        <v>133</v>
      </c>
      <c r="E198" s="238" t="s">
        <v>162</v>
      </c>
      <c r="F198" s="239" t="s">
        <v>163</v>
      </c>
      <c r="G198" s="237"/>
      <c r="H198" s="240">
        <v>0.42099999999999999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133</v>
      </c>
      <c r="AU198" s="246" t="s">
        <v>83</v>
      </c>
      <c r="AV198" s="13" t="s">
        <v>83</v>
      </c>
      <c r="AW198" s="13" t="s">
        <v>30</v>
      </c>
      <c r="AX198" s="13" t="s">
        <v>73</v>
      </c>
      <c r="AY198" s="246" t="s">
        <v>121</v>
      </c>
    </row>
    <row r="199" s="13" customFormat="1">
      <c r="A199" s="13"/>
      <c r="B199" s="236"/>
      <c r="C199" s="237"/>
      <c r="D199" s="231" t="s">
        <v>133</v>
      </c>
      <c r="E199" s="238" t="s">
        <v>301</v>
      </c>
      <c r="F199" s="239" t="s">
        <v>302</v>
      </c>
      <c r="G199" s="237"/>
      <c r="H199" s="240">
        <v>2.484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133</v>
      </c>
      <c r="AU199" s="246" t="s">
        <v>83</v>
      </c>
      <c r="AV199" s="13" t="s">
        <v>83</v>
      </c>
      <c r="AW199" s="13" t="s">
        <v>30</v>
      </c>
      <c r="AX199" s="13" t="s">
        <v>73</v>
      </c>
      <c r="AY199" s="246" t="s">
        <v>121</v>
      </c>
    </row>
    <row r="200" s="14" customFormat="1">
      <c r="A200" s="14"/>
      <c r="B200" s="247"/>
      <c r="C200" s="248"/>
      <c r="D200" s="231" t="s">
        <v>133</v>
      </c>
      <c r="E200" s="249" t="s">
        <v>173</v>
      </c>
      <c r="F200" s="250" t="s">
        <v>137</v>
      </c>
      <c r="G200" s="248"/>
      <c r="H200" s="251">
        <v>2.9049999999999998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133</v>
      </c>
      <c r="AU200" s="257" t="s">
        <v>83</v>
      </c>
      <c r="AV200" s="14" t="s">
        <v>129</v>
      </c>
      <c r="AW200" s="14" t="s">
        <v>30</v>
      </c>
      <c r="AX200" s="14" t="s">
        <v>81</v>
      </c>
      <c r="AY200" s="257" t="s">
        <v>121</v>
      </c>
    </row>
    <row r="201" s="2" customFormat="1" ht="24.15" customHeight="1">
      <c r="A201" s="37"/>
      <c r="B201" s="38"/>
      <c r="C201" s="218" t="s">
        <v>303</v>
      </c>
      <c r="D201" s="218" t="s">
        <v>124</v>
      </c>
      <c r="E201" s="219" t="s">
        <v>304</v>
      </c>
      <c r="F201" s="220" t="s">
        <v>305</v>
      </c>
      <c r="G201" s="221" t="s">
        <v>233</v>
      </c>
      <c r="H201" s="222">
        <v>4.6310000000000002</v>
      </c>
      <c r="I201" s="223"/>
      <c r="J201" s="224">
        <f>ROUND(I201*H201,2)</f>
        <v>0</v>
      </c>
      <c r="K201" s="220" t="s">
        <v>128</v>
      </c>
      <c r="L201" s="43"/>
      <c r="M201" s="225" t="s">
        <v>1</v>
      </c>
      <c r="N201" s="226" t="s">
        <v>38</v>
      </c>
      <c r="O201" s="90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9" t="s">
        <v>129</v>
      </c>
      <c r="AT201" s="229" t="s">
        <v>124</v>
      </c>
      <c r="AU201" s="229" t="s">
        <v>83</v>
      </c>
      <c r="AY201" s="16" t="s">
        <v>121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6" t="s">
        <v>81</v>
      </c>
      <c r="BK201" s="230">
        <f>ROUND(I201*H201,2)</f>
        <v>0</v>
      </c>
      <c r="BL201" s="16" t="s">
        <v>129</v>
      </c>
      <c r="BM201" s="229" t="s">
        <v>306</v>
      </c>
    </row>
    <row r="202" s="2" customFormat="1">
      <c r="A202" s="37"/>
      <c r="B202" s="38"/>
      <c r="C202" s="39"/>
      <c r="D202" s="231" t="s">
        <v>131</v>
      </c>
      <c r="E202" s="39"/>
      <c r="F202" s="232" t="s">
        <v>307</v>
      </c>
      <c r="G202" s="39"/>
      <c r="H202" s="39"/>
      <c r="I202" s="233"/>
      <c r="J202" s="39"/>
      <c r="K202" s="39"/>
      <c r="L202" s="43"/>
      <c r="M202" s="234"/>
      <c r="N202" s="235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131</v>
      </c>
      <c r="AU202" s="16" t="s">
        <v>83</v>
      </c>
    </row>
    <row r="203" s="13" customFormat="1">
      <c r="A203" s="13"/>
      <c r="B203" s="236"/>
      <c r="C203" s="237"/>
      <c r="D203" s="231" t="s">
        <v>133</v>
      </c>
      <c r="E203" s="238" t="s">
        <v>1</v>
      </c>
      <c r="F203" s="239" t="s">
        <v>308</v>
      </c>
      <c r="G203" s="237"/>
      <c r="H203" s="240">
        <v>4.6310000000000002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133</v>
      </c>
      <c r="AU203" s="246" t="s">
        <v>83</v>
      </c>
      <c r="AV203" s="13" t="s">
        <v>83</v>
      </c>
      <c r="AW203" s="13" t="s">
        <v>30</v>
      </c>
      <c r="AX203" s="13" t="s">
        <v>81</v>
      </c>
      <c r="AY203" s="246" t="s">
        <v>121</v>
      </c>
    </row>
    <row r="204" s="2" customFormat="1" ht="24.15" customHeight="1">
      <c r="A204" s="37"/>
      <c r="B204" s="38"/>
      <c r="C204" s="218" t="s">
        <v>309</v>
      </c>
      <c r="D204" s="218" t="s">
        <v>124</v>
      </c>
      <c r="E204" s="219" t="s">
        <v>310</v>
      </c>
      <c r="F204" s="220" t="s">
        <v>311</v>
      </c>
      <c r="G204" s="221" t="s">
        <v>233</v>
      </c>
      <c r="H204" s="222">
        <v>2.9049999999999998</v>
      </c>
      <c r="I204" s="223"/>
      <c r="J204" s="224">
        <f>ROUND(I204*H204,2)</f>
        <v>0</v>
      </c>
      <c r="K204" s="220" t="s">
        <v>128</v>
      </c>
      <c r="L204" s="43"/>
      <c r="M204" s="225" t="s">
        <v>1</v>
      </c>
      <c r="N204" s="226" t="s">
        <v>38</v>
      </c>
      <c r="O204" s="90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9" t="s">
        <v>129</v>
      </c>
      <c r="AT204" s="229" t="s">
        <v>124</v>
      </c>
      <c r="AU204" s="229" t="s">
        <v>83</v>
      </c>
      <c r="AY204" s="16" t="s">
        <v>121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6" t="s">
        <v>81</v>
      </c>
      <c r="BK204" s="230">
        <f>ROUND(I204*H204,2)</f>
        <v>0</v>
      </c>
      <c r="BL204" s="16" t="s">
        <v>129</v>
      </c>
      <c r="BM204" s="229" t="s">
        <v>312</v>
      </c>
    </row>
    <row r="205" s="2" customFormat="1">
      <c r="A205" s="37"/>
      <c r="B205" s="38"/>
      <c r="C205" s="39"/>
      <c r="D205" s="231" t="s">
        <v>131</v>
      </c>
      <c r="E205" s="39"/>
      <c r="F205" s="232" t="s">
        <v>313</v>
      </c>
      <c r="G205" s="39"/>
      <c r="H205" s="39"/>
      <c r="I205" s="233"/>
      <c r="J205" s="39"/>
      <c r="K205" s="39"/>
      <c r="L205" s="43"/>
      <c r="M205" s="234"/>
      <c r="N205" s="235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131</v>
      </c>
      <c r="AU205" s="16" t="s">
        <v>83</v>
      </c>
    </row>
    <row r="206" s="13" customFormat="1">
      <c r="A206" s="13"/>
      <c r="B206" s="236"/>
      <c r="C206" s="237"/>
      <c r="D206" s="231" t="s">
        <v>133</v>
      </c>
      <c r="E206" s="238" t="s">
        <v>1</v>
      </c>
      <c r="F206" s="239" t="s">
        <v>173</v>
      </c>
      <c r="G206" s="237"/>
      <c r="H206" s="240">
        <v>2.9049999999999998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133</v>
      </c>
      <c r="AU206" s="246" t="s">
        <v>83</v>
      </c>
      <c r="AV206" s="13" t="s">
        <v>83</v>
      </c>
      <c r="AW206" s="13" t="s">
        <v>30</v>
      </c>
      <c r="AX206" s="13" t="s">
        <v>81</v>
      </c>
      <c r="AY206" s="246" t="s">
        <v>121</v>
      </c>
    </row>
    <row r="207" s="12" customFormat="1" ht="22.8" customHeight="1">
      <c r="A207" s="12"/>
      <c r="B207" s="202"/>
      <c r="C207" s="203"/>
      <c r="D207" s="204" t="s">
        <v>72</v>
      </c>
      <c r="E207" s="216" t="s">
        <v>314</v>
      </c>
      <c r="F207" s="216" t="s">
        <v>315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SUM(P208:P209)</f>
        <v>0</v>
      </c>
      <c r="Q207" s="210"/>
      <c r="R207" s="211">
        <f>SUM(R208:R209)</f>
        <v>0</v>
      </c>
      <c r="S207" s="210"/>
      <c r="T207" s="212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81</v>
      </c>
      <c r="AT207" s="214" t="s">
        <v>72</v>
      </c>
      <c r="AU207" s="214" t="s">
        <v>81</v>
      </c>
      <c r="AY207" s="213" t="s">
        <v>121</v>
      </c>
      <c r="BK207" s="215">
        <f>SUM(BK208:BK209)</f>
        <v>0</v>
      </c>
    </row>
    <row r="208" s="2" customFormat="1" ht="24.15" customHeight="1">
      <c r="A208" s="37"/>
      <c r="B208" s="38"/>
      <c r="C208" s="218" t="s">
        <v>316</v>
      </c>
      <c r="D208" s="218" t="s">
        <v>124</v>
      </c>
      <c r="E208" s="219" t="s">
        <v>317</v>
      </c>
      <c r="F208" s="220" t="s">
        <v>318</v>
      </c>
      <c r="G208" s="221" t="s">
        <v>233</v>
      </c>
      <c r="H208" s="222">
        <v>39.828000000000003</v>
      </c>
      <c r="I208" s="223"/>
      <c r="J208" s="224">
        <f>ROUND(I208*H208,2)</f>
        <v>0</v>
      </c>
      <c r="K208" s="220" t="s">
        <v>128</v>
      </c>
      <c r="L208" s="43"/>
      <c r="M208" s="225" t="s">
        <v>1</v>
      </c>
      <c r="N208" s="226" t="s">
        <v>38</v>
      </c>
      <c r="O208" s="90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9" t="s">
        <v>129</v>
      </c>
      <c r="AT208" s="229" t="s">
        <v>124</v>
      </c>
      <c r="AU208" s="229" t="s">
        <v>83</v>
      </c>
      <c r="AY208" s="16" t="s">
        <v>121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6" t="s">
        <v>81</v>
      </c>
      <c r="BK208" s="230">
        <f>ROUND(I208*H208,2)</f>
        <v>0</v>
      </c>
      <c r="BL208" s="16" t="s">
        <v>129</v>
      </c>
      <c r="BM208" s="229" t="s">
        <v>319</v>
      </c>
    </row>
    <row r="209" s="2" customFormat="1">
      <c r="A209" s="37"/>
      <c r="B209" s="38"/>
      <c r="C209" s="39"/>
      <c r="D209" s="231" t="s">
        <v>131</v>
      </c>
      <c r="E209" s="39"/>
      <c r="F209" s="232" t="s">
        <v>320</v>
      </c>
      <c r="G209" s="39"/>
      <c r="H209" s="39"/>
      <c r="I209" s="233"/>
      <c r="J209" s="39"/>
      <c r="K209" s="39"/>
      <c r="L209" s="43"/>
      <c r="M209" s="234"/>
      <c r="N209" s="235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131</v>
      </c>
      <c r="AU209" s="16" t="s">
        <v>83</v>
      </c>
    </row>
    <row r="210" s="12" customFormat="1" ht="25.92" customHeight="1">
      <c r="A210" s="12"/>
      <c r="B210" s="202"/>
      <c r="C210" s="203"/>
      <c r="D210" s="204" t="s">
        <v>72</v>
      </c>
      <c r="E210" s="205" t="s">
        <v>230</v>
      </c>
      <c r="F210" s="205" t="s">
        <v>321</v>
      </c>
      <c r="G210" s="203"/>
      <c r="H210" s="203"/>
      <c r="I210" s="206"/>
      <c r="J210" s="207">
        <f>BK210</f>
        <v>0</v>
      </c>
      <c r="K210" s="203"/>
      <c r="L210" s="208"/>
      <c r="M210" s="209"/>
      <c r="N210" s="210"/>
      <c r="O210" s="210"/>
      <c r="P210" s="211">
        <f>P211</f>
        <v>0</v>
      </c>
      <c r="Q210" s="210"/>
      <c r="R210" s="211">
        <f>R211</f>
        <v>0</v>
      </c>
      <c r="S210" s="210"/>
      <c r="T210" s="212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136</v>
      </c>
      <c r="AT210" s="214" t="s">
        <v>72</v>
      </c>
      <c r="AU210" s="214" t="s">
        <v>73</v>
      </c>
      <c r="AY210" s="213" t="s">
        <v>121</v>
      </c>
      <c r="BK210" s="215">
        <f>BK211</f>
        <v>0</v>
      </c>
    </row>
    <row r="211" s="12" customFormat="1" ht="22.8" customHeight="1">
      <c r="A211" s="12"/>
      <c r="B211" s="202"/>
      <c r="C211" s="203"/>
      <c r="D211" s="204" t="s">
        <v>72</v>
      </c>
      <c r="E211" s="216" t="s">
        <v>322</v>
      </c>
      <c r="F211" s="216" t="s">
        <v>323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SUM(P212:P214)</f>
        <v>0</v>
      </c>
      <c r="Q211" s="210"/>
      <c r="R211" s="211">
        <f>SUM(R212:R214)</f>
        <v>0</v>
      </c>
      <c r="S211" s="210"/>
      <c r="T211" s="212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136</v>
      </c>
      <c r="AT211" s="214" t="s">
        <v>72</v>
      </c>
      <c r="AU211" s="214" t="s">
        <v>81</v>
      </c>
      <c r="AY211" s="213" t="s">
        <v>121</v>
      </c>
      <c r="BK211" s="215">
        <f>SUM(BK212:BK214)</f>
        <v>0</v>
      </c>
    </row>
    <row r="212" s="2" customFormat="1" ht="24.15" customHeight="1">
      <c r="A212" s="37"/>
      <c r="B212" s="38"/>
      <c r="C212" s="218" t="s">
        <v>324</v>
      </c>
      <c r="D212" s="218" t="s">
        <v>124</v>
      </c>
      <c r="E212" s="219" t="s">
        <v>325</v>
      </c>
      <c r="F212" s="220" t="s">
        <v>326</v>
      </c>
      <c r="G212" s="221" t="s">
        <v>189</v>
      </c>
      <c r="H212" s="222">
        <v>10.5</v>
      </c>
      <c r="I212" s="223"/>
      <c r="J212" s="224">
        <f>ROUND(I212*H212,2)</f>
        <v>0</v>
      </c>
      <c r="K212" s="220" t="s">
        <v>128</v>
      </c>
      <c r="L212" s="43"/>
      <c r="M212" s="225" t="s">
        <v>1</v>
      </c>
      <c r="N212" s="226" t="s">
        <v>38</v>
      </c>
      <c r="O212" s="90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9" t="s">
        <v>327</v>
      </c>
      <c r="AT212" s="229" t="s">
        <v>124</v>
      </c>
      <c r="AU212" s="229" t="s">
        <v>83</v>
      </c>
      <c r="AY212" s="16" t="s">
        <v>121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6" t="s">
        <v>81</v>
      </c>
      <c r="BK212" s="230">
        <f>ROUND(I212*H212,2)</f>
        <v>0</v>
      </c>
      <c r="BL212" s="16" t="s">
        <v>327</v>
      </c>
      <c r="BM212" s="229" t="s">
        <v>328</v>
      </c>
    </row>
    <row r="213" s="2" customFormat="1">
      <c r="A213" s="37"/>
      <c r="B213" s="38"/>
      <c r="C213" s="39"/>
      <c r="D213" s="231" t="s">
        <v>131</v>
      </c>
      <c r="E213" s="39"/>
      <c r="F213" s="232" t="s">
        <v>329</v>
      </c>
      <c r="G213" s="39"/>
      <c r="H213" s="39"/>
      <c r="I213" s="233"/>
      <c r="J213" s="39"/>
      <c r="K213" s="39"/>
      <c r="L213" s="43"/>
      <c r="M213" s="234"/>
      <c r="N213" s="235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131</v>
      </c>
      <c r="AU213" s="16" t="s">
        <v>83</v>
      </c>
    </row>
    <row r="214" s="13" customFormat="1">
      <c r="A214" s="13"/>
      <c r="B214" s="236"/>
      <c r="C214" s="237"/>
      <c r="D214" s="231" t="s">
        <v>133</v>
      </c>
      <c r="E214" s="238" t="s">
        <v>171</v>
      </c>
      <c r="F214" s="239" t="s">
        <v>172</v>
      </c>
      <c r="G214" s="237"/>
      <c r="H214" s="240">
        <v>10.5</v>
      </c>
      <c r="I214" s="241"/>
      <c r="J214" s="237"/>
      <c r="K214" s="237"/>
      <c r="L214" s="242"/>
      <c r="M214" s="258"/>
      <c r="N214" s="259"/>
      <c r="O214" s="259"/>
      <c r="P214" s="259"/>
      <c r="Q214" s="259"/>
      <c r="R214" s="259"/>
      <c r="S214" s="259"/>
      <c r="T214" s="26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133</v>
      </c>
      <c r="AU214" s="246" t="s">
        <v>83</v>
      </c>
      <c r="AV214" s="13" t="s">
        <v>83</v>
      </c>
      <c r="AW214" s="13" t="s">
        <v>30</v>
      </c>
      <c r="AX214" s="13" t="s">
        <v>81</v>
      </c>
      <c r="AY214" s="246" t="s">
        <v>121</v>
      </c>
    </row>
    <row r="215" s="2" customFormat="1" ht="6.96" customHeight="1">
      <c r="A215" s="37"/>
      <c r="B215" s="65"/>
      <c r="C215" s="66"/>
      <c r="D215" s="66"/>
      <c r="E215" s="66"/>
      <c r="F215" s="66"/>
      <c r="G215" s="66"/>
      <c r="H215" s="66"/>
      <c r="I215" s="66"/>
      <c r="J215" s="66"/>
      <c r="K215" s="66"/>
      <c r="L215" s="43"/>
      <c r="M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</row>
  </sheetData>
  <sheetProtection sheet="1" autoFilter="0" formatColumns="0" formatRows="0" objects="1" scenarios="1" spinCount="100000" saltValue="fx3OMKCJ6DjKZNeYBcc3GGhk22/sY1vEst1PBYq3VVhW7WYgRUoPvcCTkA66fPDG6zVup7Omit7FW7HARSXKSw==" hashValue="dAEFJpBweHii8sNTFM9fQtHJx2sJO4lbGeaBLcXf5lwWr18Us5d2Vvkyi0l/edtB4G3F/XI/Bx8Jw1AzwEWVug==" algorithmName="SHA-512" password="CC35"/>
  <autoFilter ref="C123:K21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  <c r="AZ2" s="135" t="s">
        <v>330</v>
      </c>
      <c r="BA2" s="135" t="s">
        <v>1</v>
      </c>
      <c r="BB2" s="135" t="s">
        <v>1</v>
      </c>
      <c r="BC2" s="135" t="s">
        <v>331</v>
      </c>
      <c r="BD2" s="135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83</v>
      </c>
      <c r="AZ3" s="135" t="s">
        <v>332</v>
      </c>
      <c r="BA3" s="135" t="s">
        <v>1</v>
      </c>
      <c r="BB3" s="135" t="s">
        <v>1</v>
      </c>
      <c r="BC3" s="135" t="s">
        <v>333</v>
      </c>
      <c r="BD3" s="135" t="s">
        <v>83</v>
      </c>
    </row>
    <row r="4" s="1" customFormat="1" ht="24.96" customHeight="1">
      <c r="B4" s="19"/>
      <c r="D4" s="138" t="s">
        <v>96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Kontejnery Ostrov, Vančurova ul.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334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23. 2. 2024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tr">
        <f>IF('Rekapitulace stavby'!E11="","",'Rekapitulace stavby'!E11)</f>
        <v xml:space="preserve"> </v>
      </c>
      <c r="F15" s="37"/>
      <c r="G15" s="37"/>
      <c r="H15" s="37"/>
      <c r="I15" s="140" t="s">
        <v>26</v>
      </c>
      <c r="J15" s="143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27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29</v>
      </c>
      <c r="E20" s="37"/>
      <c r="F20" s="37"/>
      <c r="G20" s="37"/>
      <c r="H20" s="37"/>
      <c r="I20" s="140" t="s">
        <v>25</v>
      </c>
      <c r="J20" s="143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tr">
        <f>IF('Rekapitulace stavby'!E17="","",'Rekapitulace stavby'!E17)</f>
        <v xml:space="preserve"> </v>
      </c>
      <c r="F21" s="37"/>
      <c r="G21" s="37"/>
      <c r="H21" s="37"/>
      <c r="I21" s="140" t="s">
        <v>26</v>
      </c>
      <c r="J21" s="143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31</v>
      </c>
      <c r="E23" s="37"/>
      <c r="F23" s="37"/>
      <c r="G23" s="37"/>
      <c r="H23" s="37"/>
      <c r="I23" s="140" t="s">
        <v>25</v>
      </c>
      <c r="J23" s="143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tr">
        <f>IF('Rekapitulace stavby'!E20="","",'Rekapitulace stavby'!E20)</f>
        <v xml:space="preserve"> </v>
      </c>
      <c r="F24" s="37"/>
      <c r="G24" s="37"/>
      <c r="H24" s="37"/>
      <c r="I24" s="140" t="s">
        <v>26</v>
      </c>
      <c r="J24" s="143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151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35</v>
      </c>
      <c r="G32" s="37"/>
      <c r="H32" s="37"/>
      <c r="I32" s="152" t="s">
        <v>34</v>
      </c>
      <c r="J32" s="152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37</v>
      </c>
      <c r="E33" s="140" t="s">
        <v>38</v>
      </c>
      <c r="F33" s="154">
        <f>ROUND((SUM(BE119:BE145)),  2)</f>
        <v>0</v>
      </c>
      <c r="G33" s="37"/>
      <c r="H33" s="37"/>
      <c r="I33" s="155">
        <v>0.20999999999999999</v>
      </c>
      <c r="J33" s="154">
        <f>ROUND(((SUM(BE119:BE145))*I33),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39</v>
      </c>
      <c r="F34" s="154">
        <f>ROUND((SUM(BF119:BF145)),  2)</f>
        <v>0</v>
      </c>
      <c r="G34" s="37"/>
      <c r="H34" s="37"/>
      <c r="I34" s="155">
        <v>0.12</v>
      </c>
      <c r="J34" s="154">
        <f>ROUND(((SUM(BF119:BF145))*I34),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40</v>
      </c>
      <c r="F35" s="154">
        <f>ROUND((SUM(BG119:BG145)),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41</v>
      </c>
      <c r="F36" s="154">
        <f>ROUND((SUM(BH119:BH145)),  2)</f>
        <v>0</v>
      </c>
      <c r="G36" s="37"/>
      <c r="H36" s="37"/>
      <c r="I36" s="155">
        <v>0.12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42</v>
      </c>
      <c r="F37" s="154">
        <f>ROUND((SUM(BI119:BI145)),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Kontejnery Ostrov, Vančurova ul.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801 - Vegetační úpravy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23. 2. 2024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102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175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178</v>
      </c>
      <c r="E99" s="188"/>
      <c r="F99" s="188"/>
      <c r="G99" s="188"/>
      <c r="H99" s="188"/>
      <c r="I99" s="188"/>
      <c r="J99" s="189">
        <f>J143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106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4" t="str">
        <f>E7</f>
        <v>Kontejnery Ostrov, Vančurova ul.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97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SO 801 - Vegetační úpravy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 xml:space="preserve"> </v>
      </c>
      <c r="G113" s="39"/>
      <c r="H113" s="39"/>
      <c r="I113" s="31" t="s">
        <v>22</v>
      </c>
      <c r="J113" s="78" t="str">
        <f>IF(J12="","",J12)</f>
        <v>23. 2. 2024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 xml:space="preserve"> </v>
      </c>
      <c r="G115" s="39"/>
      <c r="H115" s="39"/>
      <c r="I115" s="31" t="s">
        <v>29</v>
      </c>
      <c r="J115" s="35" t="str">
        <f>E21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9"/>
      <c r="E116" s="39"/>
      <c r="F116" s="26" t="str">
        <f>IF(E18="","",E18)</f>
        <v>Vyplň údaj</v>
      </c>
      <c r="G116" s="39"/>
      <c r="H116" s="39"/>
      <c r="I116" s="31" t="s">
        <v>31</v>
      </c>
      <c r="J116" s="35" t="str">
        <f>E24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107</v>
      </c>
      <c r="D118" s="194" t="s">
        <v>58</v>
      </c>
      <c r="E118" s="194" t="s">
        <v>54</v>
      </c>
      <c r="F118" s="194" t="s">
        <v>55</v>
      </c>
      <c r="G118" s="194" t="s">
        <v>108</v>
      </c>
      <c r="H118" s="194" t="s">
        <v>109</v>
      </c>
      <c r="I118" s="194" t="s">
        <v>110</v>
      </c>
      <c r="J118" s="194" t="s">
        <v>101</v>
      </c>
      <c r="K118" s="195" t="s">
        <v>111</v>
      </c>
      <c r="L118" s="196"/>
      <c r="M118" s="99" t="s">
        <v>1</v>
      </c>
      <c r="N118" s="100" t="s">
        <v>37</v>
      </c>
      <c r="O118" s="100" t="s">
        <v>112</v>
      </c>
      <c r="P118" s="100" t="s">
        <v>113</v>
      </c>
      <c r="Q118" s="100" t="s">
        <v>114</v>
      </c>
      <c r="R118" s="100" t="s">
        <v>115</v>
      </c>
      <c r="S118" s="100" t="s">
        <v>116</v>
      </c>
      <c r="T118" s="101" t="s">
        <v>117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118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0.53971200000000008</v>
      </c>
      <c r="S119" s="103"/>
      <c r="T119" s="200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72</v>
      </c>
      <c r="AU119" s="16" t="s">
        <v>103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72</v>
      </c>
      <c r="E120" s="205" t="s">
        <v>119</v>
      </c>
      <c r="F120" s="205" t="s">
        <v>120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P121+P143</f>
        <v>0</v>
      </c>
      <c r="Q120" s="210"/>
      <c r="R120" s="211">
        <f>R121+R143</f>
        <v>0.53971200000000008</v>
      </c>
      <c r="S120" s="210"/>
      <c r="T120" s="212">
        <f>T121+T143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81</v>
      </c>
      <c r="AT120" s="214" t="s">
        <v>72</v>
      </c>
      <c r="AU120" s="214" t="s">
        <v>73</v>
      </c>
      <c r="AY120" s="213" t="s">
        <v>121</v>
      </c>
      <c r="BK120" s="215">
        <f>BK121+BK143</f>
        <v>0</v>
      </c>
    </row>
    <row r="121" s="12" customFormat="1" ht="22.8" customHeight="1">
      <c r="A121" s="12"/>
      <c r="B121" s="202"/>
      <c r="C121" s="203"/>
      <c r="D121" s="204" t="s">
        <v>72</v>
      </c>
      <c r="E121" s="216" t="s">
        <v>81</v>
      </c>
      <c r="F121" s="216" t="s">
        <v>181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SUM(P122:P142)</f>
        <v>0</v>
      </c>
      <c r="Q121" s="210"/>
      <c r="R121" s="211">
        <f>SUM(R122:R142)</f>
        <v>0.53971200000000008</v>
      </c>
      <c r="S121" s="210"/>
      <c r="T121" s="212">
        <f>SUM(T122:T142)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81</v>
      </c>
      <c r="AT121" s="214" t="s">
        <v>72</v>
      </c>
      <c r="AU121" s="214" t="s">
        <v>81</v>
      </c>
      <c r="AY121" s="213" t="s">
        <v>121</v>
      </c>
      <c r="BK121" s="215">
        <f>SUM(BK122:BK142)</f>
        <v>0</v>
      </c>
    </row>
    <row r="122" s="2" customFormat="1" ht="24.15" customHeight="1">
      <c r="A122" s="37"/>
      <c r="B122" s="38"/>
      <c r="C122" s="218" t="s">
        <v>81</v>
      </c>
      <c r="D122" s="218" t="s">
        <v>124</v>
      </c>
      <c r="E122" s="219" t="s">
        <v>335</v>
      </c>
      <c r="F122" s="220" t="s">
        <v>336</v>
      </c>
      <c r="G122" s="221" t="s">
        <v>184</v>
      </c>
      <c r="H122" s="222">
        <v>25.667000000000002</v>
      </c>
      <c r="I122" s="223"/>
      <c r="J122" s="224">
        <f>ROUND(I122*H122,2)</f>
        <v>0</v>
      </c>
      <c r="K122" s="220" t="s">
        <v>128</v>
      </c>
      <c r="L122" s="43"/>
      <c r="M122" s="225" t="s">
        <v>1</v>
      </c>
      <c r="N122" s="226" t="s">
        <v>38</v>
      </c>
      <c r="O122" s="90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129</v>
      </c>
      <c r="AT122" s="229" t="s">
        <v>124</v>
      </c>
      <c r="AU122" s="229" t="s">
        <v>83</v>
      </c>
      <c r="AY122" s="16" t="s">
        <v>121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81</v>
      </c>
      <c r="BK122" s="230">
        <f>ROUND(I122*H122,2)</f>
        <v>0</v>
      </c>
      <c r="BL122" s="16" t="s">
        <v>129</v>
      </c>
      <c r="BM122" s="229" t="s">
        <v>337</v>
      </c>
    </row>
    <row r="123" s="2" customFormat="1">
      <c r="A123" s="37"/>
      <c r="B123" s="38"/>
      <c r="C123" s="39"/>
      <c r="D123" s="231" t="s">
        <v>131</v>
      </c>
      <c r="E123" s="39"/>
      <c r="F123" s="232" t="s">
        <v>338</v>
      </c>
      <c r="G123" s="39"/>
      <c r="H123" s="39"/>
      <c r="I123" s="233"/>
      <c r="J123" s="39"/>
      <c r="K123" s="39"/>
      <c r="L123" s="43"/>
      <c r="M123" s="234"/>
      <c r="N123" s="235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131</v>
      </c>
      <c r="AU123" s="16" t="s">
        <v>83</v>
      </c>
    </row>
    <row r="124" s="13" customFormat="1">
      <c r="A124" s="13"/>
      <c r="B124" s="236"/>
      <c r="C124" s="237"/>
      <c r="D124" s="231" t="s">
        <v>133</v>
      </c>
      <c r="E124" s="238" t="s">
        <v>330</v>
      </c>
      <c r="F124" s="239" t="s">
        <v>331</v>
      </c>
      <c r="G124" s="237"/>
      <c r="H124" s="240">
        <v>25.667000000000002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133</v>
      </c>
      <c r="AU124" s="246" t="s">
        <v>83</v>
      </c>
      <c r="AV124" s="13" t="s">
        <v>83</v>
      </c>
      <c r="AW124" s="13" t="s">
        <v>30</v>
      </c>
      <c r="AX124" s="13" t="s">
        <v>81</v>
      </c>
      <c r="AY124" s="246" t="s">
        <v>121</v>
      </c>
    </row>
    <row r="125" s="2" customFormat="1" ht="16.5" customHeight="1">
      <c r="A125" s="37"/>
      <c r="B125" s="38"/>
      <c r="C125" s="261" t="s">
        <v>83</v>
      </c>
      <c r="D125" s="261" t="s">
        <v>230</v>
      </c>
      <c r="E125" s="262" t="s">
        <v>339</v>
      </c>
      <c r="F125" s="263" t="s">
        <v>340</v>
      </c>
      <c r="G125" s="264" t="s">
        <v>341</v>
      </c>
      <c r="H125" s="265">
        <v>0.64200000000000002</v>
      </c>
      <c r="I125" s="266"/>
      <c r="J125" s="267">
        <f>ROUND(I125*H125,2)</f>
        <v>0</v>
      </c>
      <c r="K125" s="263" t="s">
        <v>128</v>
      </c>
      <c r="L125" s="268"/>
      <c r="M125" s="269" t="s">
        <v>1</v>
      </c>
      <c r="N125" s="270" t="s">
        <v>38</v>
      </c>
      <c r="O125" s="90"/>
      <c r="P125" s="227">
        <f>O125*H125</f>
        <v>0</v>
      </c>
      <c r="Q125" s="227">
        <v>0.001</v>
      </c>
      <c r="R125" s="227">
        <f>Q125*H125</f>
        <v>0.00064199999999999999</v>
      </c>
      <c r="S125" s="227">
        <v>0</v>
      </c>
      <c r="T125" s="228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9" t="s">
        <v>218</v>
      </c>
      <c r="AT125" s="229" t="s">
        <v>230</v>
      </c>
      <c r="AU125" s="229" t="s">
        <v>83</v>
      </c>
      <c r="AY125" s="16" t="s">
        <v>121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81</v>
      </c>
      <c r="BK125" s="230">
        <f>ROUND(I125*H125,2)</f>
        <v>0</v>
      </c>
      <c r="BL125" s="16" t="s">
        <v>129</v>
      </c>
      <c r="BM125" s="229" t="s">
        <v>342</v>
      </c>
    </row>
    <row r="126" s="2" customFormat="1">
      <c r="A126" s="37"/>
      <c r="B126" s="38"/>
      <c r="C126" s="39"/>
      <c r="D126" s="231" t="s">
        <v>131</v>
      </c>
      <c r="E126" s="39"/>
      <c r="F126" s="232" t="s">
        <v>340</v>
      </c>
      <c r="G126" s="39"/>
      <c r="H126" s="39"/>
      <c r="I126" s="233"/>
      <c r="J126" s="39"/>
      <c r="K126" s="39"/>
      <c r="L126" s="43"/>
      <c r="M126" s="234"/>
      <c r="N126" s="235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131</v>
      </c>
      <c r="AU126" s="16" t="s">
        <v>83</v>
      </c>
    </row>
    <row r="127" s="13" customFormat="1">
      <c r="A127" s="13"/>
      <c r="B127" s="236"/>
      <c r="C127" s="237"/>
      <c r="D127" s="231" t="s">
        <v>133</v>
      </c>
      <c r="E127" s="238" t="s">
        <v>1</v>
      </c>
      <c r="F127" s="239" t="s">
        <v>343</v>
      </c>
      <c r="G127" s="237"/>
      <c r="H127" s="240">
        <v>0.64200000000000002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133</v>
      </c>
      <c r="AU127" s="246" t="s">
        <v>83</v>
      </c>
      <c r="AV127" s="13" t="s">
        <v>83</v>
      </c>
      <c r="AW127" s="13" t="s">
        <v>30</v>
      </c>
      <c r="AX127" s="13" t="s">
        <v>81</v>
      </c>
      <c r="AY127" s="246" t="s">
        <v>121</v>
      </c>
    </row>
    <row r="128" s="2" customFormat="1" ht="33" customHeight="1">
      <c r="A128" s="37"/>
      <c r="B128" s="38"/>
      <c r="C128" s="218" t="s">
        <v>136</v>
      </c>
      <c r="D128" s="218" t="s">
        <v>124</v>
      </c>
      <c r="E128" s="219" t="s">
        <v>344</v>
      </c>
      <c r="F128" s="220" t="s">
        <v>345</v>
      </c>
      <c r="G128" s="221" t="s">
        <v>184</v>
      </c>
      <c r="H128" s="222">
        <v>25.667000000000002</v>
      </c>
      <c r="I128" s="223"/>
      <c r="J128" s="224">
        <f>ROUND(I128*H128,2)</f>
        <v>0</v>
      </c>
      <c r="K128" s="220" t="s">
        <v>128</v>
      </c>
      <c r="L128" s="43"/>
      <c r="M128" s="225" t="s">
        <v>1</v>
      </c>
      <c r="N128" s="226" t="s">
        <v>38</v>
      </c>
      <c r="O128" s="90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129</v>
      </c>
      <c r="AT128" s="229" t="s">
        <v>124</v>
      </c>
      <c r="AU128" s="229" t="s">
        <v>83</v>
      </c>
      <c r="AY128" s="16" t="s">
        <v>121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81</v>
      </c>
      <c r="BK128" s="230">
        <f>ROUND(I128*H128,2)</f>
        <v>0</v>
      </c>
      <c r="BL128" s="16" t="s">
        <v>129</v>
      </c>
      <c r="BM128" s="229" t="s">
        <v>346</v>
      </c>
    </row>
    <row r="129" s="2" customFormat="1">
      <c r="A129" s="37"/>
      <c r="B129" s="38"/>
      <c r="C129" s="39"/>
      <c r="D129" s="231" t="s">
        <v>131</v>
      </c>
      <c r="E129" s="39"/>
      <c r="F129" s="232" t="s">
        <v>347</v>
      </c>
      <c r="G129" s="39"/>
      <c r="H129" s="39"/>
      <c r="I129" s="233"/>
      <c r="J129" s="39"/>
      <c r="K129" s="39"/>
      <c r="L129" s="43"/>
      <c r="M129" s="234"/>
      <c r="N129" s="23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131</v>
      </c>
      <c r="AU129" s="16" t="s">
        <v>83</v>
      </c>
    </row>
    <row r="130" s="13" customFormat="1">
      <c r="A130" s="13"/>
      <c r="B130" s="236"/>
      <c r="C130" s="237"/>
      <c r="D130" s="231" t="s">
        <v>133</v>
      </c>
      <c r="E130" s="238" t="s">
        <v>1</v>
      </c>
      <c r="F130" s="239" t="s">
        <v>330</v>
      </c>
      <c r="G130" s="237"/>
      <c r="H130" s="240">
        <v>25.667000000000002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133</v>
      </c>
      <c r="AU130" s="246" t="s">
        <v>83</v>
      </c>
      <c r="AV130" s="13" t="s">
        <v>83</v>
      </c>
      <c r="AW130" s="13" t="s">
        <v>30</v>
      </c>
      <c r="AX130" s="13" t="s">
        <v>81</v>
      </c>
      <c r="AY130" s="246" t="s">
        <v>121</v>
      </c>
    </row>
    <row r="131" s="2" customFormat="1" ht="16.5" customHeight="1">
      <c r="A131" s="37"/>
      <c r="B131" s="38"/>
      <c r="C131" s="261" t="s">
        <v>129</v>
      </c>
      <c r="D131" s="261" t="s">
        <v>230</v>
      </c>
      <c r="E131" s="262" t="s">
        <v>348</v>
      </c>
      <c r="F131" s="263" t="s">
        <v>349</v>
      </c>
      <c r="G131" s="264" t="s">
        <v>198</v>
      </c>
      <c r="H131" s="265">
        <v>2.5670000000000002</v>
      </c>
      <c r="I131" s="266"/>
      <c r="J131" s="267">
        <f>ROUND(I131*H131,2)</f>
        <v>0</v>
      </c>
      <c r="K131" s="263" t="s">
        <v>128</v>
      </c>
      <c r="L131" s="268"/>
      <c r="M131" s="269" t="s">
        <v>1</v>
      </c>
      <c r="N131" s="270" t="s">
        <v>38</v>
      </c>
      <c r="O131" s="90"/>
      <c r="P131" s="227">
        <f>O131*H131</f>
        <v>0</v>
      </c>
      <c r="Q131" s="227">
        <v>0.20999999999999999</v>
      </c>
      <c r="R131" s="227">
        <f>Q131*H131</f>
        <v>0.53907000000000005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218</v>
      </c>
      <c r="AT131" s="229" t="s">
        <v>230</v>
      </c>
      <c r="AU131" s="229" t="s">
        <v>83</v>
      </c>
      <c r="AY131" s="16" t="s">
        <v>121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81</v>
      </c>
      <c r="BK131" s="230">
        <f>ROUND(I131*H131,2)</f>
        <v>0</v>
      </c>
      <c r="BL131" s="16" t="s">
        <v>129</v>
      </c>
      <c r="BM131" s="229" t="s">
        <v>350</v>
      </c>
    </row>
    <row r="132" s="2" customFormat="1">
      <c r="A132" s="37"/>
      <c r="B132" s="38"/>
      <c r="C132" s="39"/>
      <c r="D132" s="231" t="s">
        <v>131</v>
      </c>
      <c r="E132" s="39"/>
      <c r="F132" s="232" t="s">
        <v>349</v>
      </c>
      <c r="G132" s="39"/>
      <c r="H132" s="39"/>
      <c r="I132" s="233"/>
      <c r="J132" s="39"/>
      <c r="K132" s="39"/>
      <c r="L132" s="43"/>
      <c r="M132" s="234"/>
      <c r="N132" s="23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131</v>
      </c>
      <c r="AU132" s="16" t="s">
        <v>83</v>
      </c>
    </row>
    <row r="133" s="13" customFormat="1">
      <c r="A133" s="13"/>
      <c r="B133" s="236"/>
      <c r="C133" s="237"/>
      <c r="D133" s="231" t="s">
        <v>133</v>
      </c>
      <c r="E133" s="238" t="s">
        <v>1</v>
      </c>
      <c r="F133" s="239" t="s">
        <v>351</v>
      </c>
      <c r="G133" s="237"/>
      <c r="H133" s="240">
        <v>2.5670000000000002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133</v>
      </c>
      <c r="AU133" s="246" t="s">
        <v>83</v>
      </c>
      <c r="AV133" s="13" t="s">
        <v>83</v>
      </c>
      <c r="AW133" s="13" t="s">
        <v>30</v>
      </c>
      <c r="AX133" s="13" t="s">
        <v>81</v>
      </c>
      <c r="AY133" s="246" t="s">
        <v>121</v>
      </c>
    </row>
    <row r="134" s="2" customFormat="1" ht="21.75" customHeight="1">
      <c r="A134" s="37"/>
      <c r="B134" s="38"/>
      <c r="C134" s="218" t="s">
        <v>94</v>
      </c>
      <c r="D134" s="218" t="s">
        <v>124</v>
      </c>
      <c r="E134" s="219" t="s">
        <v>352</v>
      </c>
      <c r="F134" s="220" t="s">
        <v>353</v>
      </c>
      <c r="G134" s="221" t="s">
        <v>198</v>
      </c>
      <c r="H134" s="222">
        <v>0.128</v>
      </c>
      <c r="I134" s="223"/>
      <c r="J134" s="224">
        <f>ROUND(I134*H134,2)</f>
        <v>0</v>
      </c>
      <c r="K134" s="220" t="s">
        <v>128</v>
      </c>
      <c r="L134" s="43"/>
      <c r="M134" s="225" t="s">
        <v>1</v>
      </c>
      <c r="N134" s="226" t="s">
        <v>38</v>
      </c>
      <c r="O134" s="90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9" t="s">
        <v>129</v>
      </c>
      <c r="AT134" s="229" t="s">
        <v>124</v>
      </c>
      <c r="AU134" s="229" t="s">
        <v>83</v>
      </c>
      <c r="AY134" s="16" t="s">
        <v>121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6" t="s">
        <v>81</v>
      </c>
      <c r="BK134" s="230">
        <f>ROUND(I134*H134,2)</f>
        <v>0</v>
      </c>
      <c r="BL134" s="16" t="s">
        <v>129</v>
      </c>
      <c r="BM134" s="229" t="s">
        <v>354</v>
      </c>
    </row>
    <row r="135" s="2" customFormat="1">
      <c r="A135" s="37"/>
      <c r="B135" s="38"/>
      <c r="C135" s="39"/>
      <c r="D135" s="231" t="s">
        <v>131</v>
      </c>
      <c r="E135" s="39"/>
      <c r="F135" s="232" t="s">
        <v>355</v>
      </c>
      <c r="G135" s="39"/>
      <c r="H135" s="39"/>
      <c r="I135" s="233"/>
      <c r="J135" s="39"/>
      <c r="K135" s="39"/>
      <c r="L135" s="43"/>
      <c r="M135" s="234"/>
      <c r="N135" s="235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131</v>
      </c>
      <c r="AU135" s="16" t="s">
        <v>83</v>
      </c>
    </row>
    <row r="136" s="13" customFormat="1">
      <c r="A136" s="13"/>
      <c r="B136" s="236"/>
      <c r="C136" s="237"/>
      <c r="D136" s="231" t="s">
        <v>133</v>
      </c>
      <c r="E136" s="238" t="s">
        <v>332</v>
      </c>
      <c r="F136" s="239" t="s">
        <v>356</v>
      </c>
      <c r="G136" s="237"/>
      <c r="H136" s="240">
        <v>0.128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133</v>
      </c>
      <c r="AU136" s="246" t="s">
        <v>83</v>
      </c>
      <c r="AV136" s="13" t="s">
        <v>83</v>
      </c>
      <c r="AW136" s="13" t="s">
        <v>30</v>
      </c>
      <c r="AX136" s="13" t="s">
        <v>81</v>
      </c>
      <c r="AY136" s="246" t="s">
        <v>121</v>
      </c>
    </row>
    <row r="137" s="2" customFormat="1" ht="21.75" customHeight="1">
      <c r="A137" s="37"/>
      <c r="B137" s="38"/>
      <c r="C137" s="218" t="s">
        <v>206</v>
      </c>
      <c r="D137" s="218" t="s">
        <v>124</v>
      </c>
      <c r="E137" s="219" t="s">
        <v>357</v>
      </c>
      <c r="F137" s="220" t="s">
        <v>358</v>
      </c>
      <c r="G137" s="221" t="s">
        <v>198</v>
      </c>
      <c r="H137" s="222">
        <v>0.128</v>
      </c>
      <c r="I137" s="223"/>
      <c r="J137" s="224">
        <f>ROUND(I137*H137,2)</f>
        <v>0</v>
      </c>
      <c r="K137" s="220" t="s">
        <v>128</v>
      </c>
      <c r="L137" s="43"/>
      <c r="M137" s="225" t="s">
        <v>1</v>
      </c>
      <c r="N137" s="226" t="s">
        <v>38</v>
      </c>
      <c r="O137" s="90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129</v>
      </c>
      <c r="AT137" s="229" t="s">
        <v>124</v>
      </c>
      <c r="AU137" s="229" t="s">
        <v>83</v>
      </c>
      <c r="AY137" s="16" t="s">
        <v>121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81</v>
      </c>
      <c r="BK137" s="230">
        <f>ROUND(I137*H137,2)</f>
        <v>0</v>
      </c>
      <c r="BL137" s="16" t="s">
        <v>129</v>
      </c>
      <c r="BM137" s="229" t="s">
        <v>359</v>
      </c>
    </row>
    <row r="138" s="2" customFormat="1">
      <c r="A138" s="37"/>
      <c r="B138" s="38"/>
      <c r="C138" s="39"/>
      <c r="D138" s="231" t="s">
        <v>131</v>
      </c>
      <c r="E138" s="39"/>
      <c r="F138" s="232" t="s">
        <v>360</v>
      </c>
      <c r="G138" s="39"/>
      <c r="H138" s="39"/>
      <c r="I138" s="233"/>
      <c r="J138" s="39"/>
      <c r="K138" s="39"/>
      <c r="L138" s="43"/>
      <c r="M138" s="234"/>
      <c r="N138" s="235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131</v>
      </c>
      <c r="AU138" s="16" t="s">
        <v>83</v>
      </c>
    </row>
    <row r="139" s="13" customFormat="1">
      <c r="A139" s="13"/>
      <c r="B139" s="236"/>
      <c r="C139" s="237"/>
      <c r="D139" s="231" t="s">
        <v>133</v>
      </c>
      <c r="E139" s="238" t="s">
        <v>1</v>
      </c>
      <c r="F139" s="239" t="s">
        <v>332</v>
      </c>
      <c r="G139" s="237"/>
      <c r="H139" s="240">
        <v>0.128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133</v>
      </c>
      <c r="AU139" s="246" t="s">
        <v>83</v>
      </c>
      <c r="AV139" s="13" t="s">
        <v>83</v>
      </c>
      <c r="AW139" s="13" t="s">
        <v>30</v>
      </c>
      <c r="AX139" s="13" t="s">
        <v>81</v>
      </c>
      <c r="AY139" s="246" t="s">
        <v>121</v>
      </c>
    </row>
    <row r="140" s="2" customFormat="1" ht="24.15" customHeight="1">
      <c r="A140" s="37"/>
      <c r="B140" s="38"/>
      <c r="C140" s="218" t="s">
        <v>212</v>
      </c>
      <c r="D140" s="218" t="s">
        <v>124</v>
      </c>
      <c r="E140" s="219" t="s">
        <v>361</v>
      </c>
      <c r="F140" s="220" t="s">
        <v>362</v>
      </c>
      <c r="G140" s="221" t="s">
        <v>198</v>
      </c>
      <c r="H140" s="222">
        <v>0.38400000000000001</v>
      </c>
      <c r="I140" s="223"/>
      <c r="J140" s="224">
        <f>ROUND(I140*H140,2)</f>
        <v>0</v>
      </c>
      <c r="K140" s="220" t="s">
        <v>128</v>
      </c>
      <c r="L140" s="43"/>
      <c r="M140" s="225" t="s">
        <v>1</v>
      </c>
      <c r="N140" s="226" t="s">
        <v>38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129</v>
      </c>
      <c r="AT140" s="229" t="s">
        <v>124</v>
      </c>
      <c r="AU140" s="229" t="s">
        <v>83</v>
      </c>
      <c r="AY140" s="16" t="s">
        <v>121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81</v>
      </c>
      <c r="BK140" s="230">
        <f>ROUND(I140*H140,2)</f>
        <v>0</v>
      </c>
      <c r="BL140" s="16" t="s">
        <v>129</v>
      </c>
      <c r="BM140" s="229" t="s">
        <v>363</v>
      </c>
    </row>
    <row r="141" s="2" customFormat="1">
      <c r="A141" s="37"/>
      <c r="B141" s="38"/>
      <c r="C141" s="39"/>
      <c r="D141" s="231" t="s">
        <v>131</v>
      </c>
      <c r="E141" s="39"/>
      <c r="F141" s="232" t="s">
        <v>364</v>
      </c>
      <c r="G141" s="39"/>
      <c r="H141" s="39"/>
      <c r="I141" s="233"/>
      <c r="J141" s="39"/>
      <c r="K141" s="39"/>
      <c r="L141" s="43"/>
      <c r="M141" s="234"/>
      <c r="N141" s="23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131</v>
      </c>
      <c r="AU141" s="16" t="s">
        <v>83</v>
      </c>
    </row>
    <row r="142" s="13" customFormat="1">
      <c r="A142" s="13"/>
      <c r="B142" s="236"/>
      <c r="C142" s="237"/>
      <c r="D142" s="231" t="s">
        <v>133</v>
      </c>
      <c r="E142" s="238" t="s">
        <v>1</v>
      </c>
      <c r="F142" s="239" t="s">
        <v>365</v>
      </c>
      <c r="G142" s="237"/>
      <c r="H142" s="240">
        <v>0.38400000000000001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133</v>
      </c>
      <c r="AU142" s="246" t="s">
        <v>83</v>
      </c>
      <c r="AV142" s="13" t="s">
        <v>83</v>
      </c>
      <c r="AW142" s="13" t="s">
        <v>30</v>
      </c>
      <c r="AX142" s="13" t="s">
        <v>81</v>
      </c>
      <c r="AY142" s="246" t="s">
        <v>121</v>
      </c>
    </row>
    <row r="143" s="12" customFormat="1" ht="22.8" customHeight="1">
      <c r="A143" s="12"/>
      <c r="B143" s="202"/>
      <c r="C143" s="203"/>
      <c r="D143" s="204" t="s">
        <v>72</v>
      </c>
      <c r="E143" s="216" t="s">
        <v>314</v>
      </c>
      <c r="F143" s="216" t="s">
        <v>315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SUM(P144:P145)</f>
        <v>0</v>
      </c>
      <c r="Q143" s="210"/>
      <c r="R143" s="211">
        <f>SUM(R144:R145)</f>
        <v>0</v>
      </c>
      <c r="S143" s="210"/>
      <c r="T143" s="212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81</v>
      </c>
      <c r="AT143" s="214" t="s">
        <v>72</v>
      </c>
      <c r="AU143" s="214" t="s">
        <v>81</v>
      </c>
      <c r="AY143" s="213" t="s">
        <v>121</v>
      </c>
      <c r="BK143" s="215">
        <f>SUM(BK144:BK145)</f>
        <v>0</v>
      </c>
    </row>
    <row r="144" s="2" customFormat="1" ht="24.15" customHeight="1">
      <c r="A144" s="37"/>
      <c r="B144" s="38"/>
      <c r="C144" s="218" t="s">
        <v>218</v>
      </c>
      <c r="D144" s="218" t="s">
        <v>124</v>
      </c>
      <c r="E144" s="219" t="s">
        <v>366</v>
      </c>
      <c r="F144" s="220" t="s">
        <v>367</v>
      </c>
      <c r="G144" s="221" t="s">
        <v>233</v>
      </c>
      <c r="H144" s="222">
        <v>0.54000000000000004</v>
      </c>
      <c r="I144" s="223"/>
      <c r="J144" s="224">
        <f>ROUND(I144*H144,2)</f>
        <v>0</v>
      </c>
      <c r="K144" s="220" t="s">
        <v>128</v>
      </c>
      <c r="L144" s="43"/>
      <c r="M144" s="225" t="s">
        <v>1</v>
      </c>
      <c r="N144" s="226" t="s">
        <v>38</v>
      </c>
      <c r="O144" s="90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9" t="s">
        <v>129</v>
      </c>
      <c r="AT144" s="229" t="s">
        <v>124</v>
      </c>
      <c r="AU144" s="229" t="s">
        <v>83</v>
      </c>
      <c r="AY144" s="16" t="s">
        <v>121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6" t="s">
        <v>81</v>
      </c>
      <c r="BK144" s="230">
        <f>ROUND(I144*H144,2)</f>
        <v>0</v>
      </c>
      <c r="BL144" s="16" t="s">
        <v>129</v>
      </c>
      <c r="BM144" s="229" t="s">
        <v>368</v>
      </c>
    </row>
    <row r="145" s="2" customFormat="1">
      <c r="A145" s="37"/>
      <c r="B145" s="38"/>
      <c r="C145" s="39"/>
      <c r="D145" s="231" t="s">
        <v>131</v>
      </c>
      <c r="E145" s="39"/>
      <c r="F145" s="232" t="s">
        <v>369</v>
      </c>
      <c r="G145" s="39"/>
      <c r="H145" s="39"/>
      <c r="I145" s="233"/>
      <c r="J145" s="39"/>
      <c r="K145" s="39"/>
      <c r="L145" s="43"/>
      <c r="M145" s="271"/>
      <c r="N145" s="272"/>
      <c r="O145" s="273"/>
      <c r="P145" s="273"/>
      <c r="Q145" s="273"/>
      <c r="R145" s="273"/>
      <c r="S145" s="273"/>
      <c r="T145" s="27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131</v>
      </c>
      <c r="AU145" s="16" t="s">
        <v>83</v>
      </c>
    </row>
    <row r="146" s="2" customFormat="1" ht="6.96" customHeight="1">
      <c r="A146" s="37"/>
      <c r="B146" s="65"/>
      <c r="C146" s="66"/>
      <c r="D146" s="66"/>
      <c r="E146" s="66"/>
      <c r="F146" s="66"/>
      <c r="G146" s="66"/>
      <c r="H146" s="66"/>
      <c r="I146" s="66"/>
      <c r="J146" s="66"/>
      <c r="K146" s="66"/>
      <c r="L146" s="43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sheetProtection sheet="1" autoFilter="0" formatColumns="0" formatRows="0" objects="1" scenarios="1" spinCount="100000" saltValue="TEdkNNrzfvOwkG4P/vi/h/W0vOwJIqkBk/tw2pRVacXXuWKfyZHXb++3ZvHFlAJ84KglhwwjjJRmwdHAxnagHQ==" hashValue="9Mp4TRd/xlLC/6BdEXwES/5ZMHF7t64Aumlz+bIRenWWNR+wL12HbTBhlpuvoXC04IgVTUXgVpKkzFXmED7kDQ==" algorithmName="SHA-512" password="CC35"/>
  <autoFilter ref="C118:K14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83</v>
      </c>
    </row>
    <row r="4" s="1" customFormat="1" ht="24.96" customHeight="1">
      <c r="B4" s="19"/>
      <c r="D4" s="138" t="s">
        <v>96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Kontejnery Ostrov, Vančurova ul.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370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23. 2. 2024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tr">
        <f>IF('Rekapitulace stavby'!E11="","",'Rekapitulace stavby'!E11)</f>
        <v xml:space="preserve"> </v>
      </c>
      <c r="F15" s="37"/>
      <c r="G15" s="37"/>
      <c r="H15" s="37"/>
      <c r="I15" s="140" t="s">
        <v>26</v>
      </c>
      <c r="J15" s="143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27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29</v>
      </c>
      <c r="E20" s="37"/>
      <c r="F20" s="37"/>
      <c r="G20" s="37"/>
      <c r="H20" s="37"/>
      <c r="I20" s="140" t="s">
        <v>25</v>
      </c>
      <c r="J20" s="143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tr">
        <f>IF('Rekapitulace stavby'!E17="","",'Rekapitulace stavby'!E17)</f>
        <v xml:space="preserve"> </v>
      </c>
      <c r="F21" s="37"/>
      <c r="G21" s="37"/>
      <c r="H21" s="37"/>
      <c r="I21" s="140" t="s">
        <v>26</v>
      </c>
      <c r="J21" s="143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31</v>
      </c>
      <c r="E23" s="37"/>
      <c r="F23" s="37"/>
      <c r="G23" s="37"/>
      <c r="H23" s="37"/>
      <c r="I23" s="140" t="s">
        <v>25</v>
      </c>
      <c r="J23" s="143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tr">
        <f>IF('Rekapitulace stavby'!E20="","",'Rekapitulace stavby'!E20)</f>
        <v xml:space="preserve"> </v>
      </c>
      <c r="F24" s="37"/>
      <c r="G24" s="37"/>
      <c r="H24" s="37"/>
      <c r="I24" s="140" t="s">
        <v>26</v>
      </c>
      <c r="J24" s="143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151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35</v>
      </c>
      <c r="G32" s="37"/>
      <c r="H32" s="37"/>
      <c r="I32" s="152" t="s">
        <v>34</v>
      </c>
      <c r="J32" s="152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37</v>
      </c>
      <c r="E33" s="140" t="s">
        <v>38</v>
      </c>
      <c r="F33" s="154">
        <f>ROUND((SUM(BE118:BE122)),  2)</f>
        <v>0</v>
      </c>
      <c r="G33" s="37"/>
      <c r="H33" s="37"/>
      <c r="I33" s="155">
        <v>0.20999999999999999</v>
      </c>
      <c r="J33" s="154">
        <f>ROUND(((SUM(BE118:BE122))*I33),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39</v>
      </c>
      <c r="F34" s="154">
        <f>ROUND((SUM(BF118:BF122)),  2)</f>
        <v>0</v>
      </c>
      <c r="G34" s="37"/>
      <c r="H34" s="37"/>
      <c r="I34" s="155">
        <v>0.12</v>
      </c>
      <c r="J34" s="154">
        <f>ROUND(((SUM(BF118:BF122))*I34),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40</v>
      </c>
      <c r="F35" s="154">
        <f>ROUND((SUM(BG118:BG122)),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41</v>
      </c>
      <c r="F36" s="154">
        <f>ROUND((SUM(BH118:BH122)),  2)</f>
        <v>0</v>
      </c>
      <c r="G36" s="37"/>
      <c r="H36" s="37"/>
      <c r="I36" s="155">
        <v>0.12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42</v>
      </c>
      <c r="F37" s="154">
        <f>ROUND((SUM(BI118:BI122)),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Kontejnery Ostrov, Vančurova ul.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901 - Kontejnery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23. 2. 2024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102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371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106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4" t="str">
        <f>E7</f>
        <v>Kontejnery Ostrov, Vančurova ul.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97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 901 - Kontejnery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 xml:space="preserve"> </v>
      </c>
      <c r="G112" s="39"/>
      <c r="H112" s="39"/>
      <c r="I112" s="31" t="s">
        <v>22</v>
      </c>
      <c r="J112" s="78" t="str">
        <f>IF(J12="","",J12)</f>
        <v>23. 2. 2024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 xml:space="preserve"> </v>
      </c>
      <c r="G114" s="39"/>
      <c r="H114" s="39"/>
      <c r="I114" s="31" t="s">
        <v>29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27</v>
      </c>
      <c r="D115" s="39"/>
      <c r="E115" s="39"/>
      <c r="F115" s="26" t="str">
        <f>IF(E18="","",E18)</f>
        <v>Vyplň údaj</v>
      </c>
      <c r="G115" s="39"/>
      <c r="H115" s="39"/>
      <c r="I115" s="31" t="s">
        <v>31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1"/>
      <c r="B117" s="192"/>
      <c r="C117" s="193" t="s">
        <v>107</v>
      </c>
      <c r="D117" s="194" t="s">
        <v>58</v>
      </c>
      <c r="E117" s="194" t="s">
        <v>54</v>
      </c>
      <c r="F117" s="194" t="s">
        <v>55</v>
      </c>
      <c r="G117" s="194" t="s">
        <v>108</v>
      </c>
      <c r="H117" s="194" t="s">
        <v>109</v>
      </c>
      <c r="I117" s="194" t="s">
        <v>110</v>
      </c>
      <c r="J117" s="194" t="s">
        <v>101</v>
      </c>
      <c r="K117" s="195" t="s">
        <v>111</v>
      </c>
      <c r="L117" s="196"/>
      <c r="M117" s="99" t="s">
        <v>1</v>
      </c>
      <c r="N117" s="100" t="s">
        <v>37</v>
      </c>
      <c r="O117" s="100" t="s">
        <v>112</v>
      </c>
      <c r="P117" s="100" t="s">
        <v>113</v>
      </c>
      <c r="Q117" s="100" t="s">
        <v>114</v>
      </c>
      <c r="R117" s="100" t="s">
        <v>115</v>
      </c>
      <c r="S117" s="100" t="s">
        <v>116</v>
      </c>
      <c r="T117" s="101" t="s">
        <v>117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7"/>
      <c r="B118" s="38"/>
      <c r="C118" s="106" t="s">
        <v>118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72</v>
      </c>
      <c r="AU118" s="16" t="s">
        <v>103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72</v>
      </c>
      <c r="E119" s="205" t="s">
        <v>119</v>
      </c>
      <c r="F119" s="205" t="s">
        <v>120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81</v>
      </c>
      <c r="AT119" s="214" t="s">
        <v>72</v>
      </c>
      <c r="AU119" s="214" t="s">
        <v>73</v>
      </c>
      <c r="AY119" s="213" t="s">
        <v>121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72</v>
      </c>
      <c r="E120" s="216" t="s">
        <v>136</v>
      </c>
      <c r="F120" s="216" t="s">
        <v>372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SUM(P121:P122)</f>
        <v>0</v>
      </c>
      <c r="Q120" s="210"/>
      <c r="R120" s="211">
        <f>SUM(R121:R122)</f>
        <v>0</v>
      </c>
      <c r="S120" s="210"/>
      <c r="T120" s="212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81</v>
      </c>
      <c r="AT120" s="214" t="s">
        <v>72</v>
      </c>
      <c r="AU120" s="214" t="s">
        <v>81</v>
      </c>
      <c r="AY120" s="213" t="s">
        <v>121</v>
      </c>
      <c r="BK120" s="215">
        <f>SUM(BK121:BK122)</f>
        <v>0</v>
      </c>
    </row>
    <row r="121" s="2" customFormat="1" ht="37.8" customHeight="1">
      <c r="A121" s="37"/>
      <c r="B121" s="38"/>
      <c r="C121" s="218" t="s">
        <v>81</v>
      </c>
      <c r="D121" s="218" t="s">
        <v>124</v>
      </c>
      <c r="E121" s="219" t="s">
        <v>373</v>
      </c>
      <c r="F121" s="220" t="s">
        <v>374</v>
      </c>
      <c r="G121" s="221" t="s">
        <v>375</v>
      </c>
      <c r="H121" s="222">
        <v>1</v>
      </c>
      <c r="I121" s="223"/>
      <c r="J121" s="224">
        <f>ROUND(I121*H121,2)</f>
        <v>0</v>
      </c>
      <c r="K121" s="220" t="s">
        <v>376</v>
      </c>
      <c r="L121" s="43"/>
      <c r="M121" s="225" t="s">
        <v>1</v>
      </c>
      <c r="N121" s="226" t="s">
        <v>38</v>
      </c>
      <c r="O121" s="90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9" t="s">
        <v>129</v>
      </c>
      <c r="AT121" s="229" t="s">
        <v>124</v>
      </c>
      <c r="AU121" s="229" t="s">
        <v>83</v>
      </c>
      <c r="AY121" s="16" t="s">
        <v>121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6" t="s">
        <v>81</v>
      </c>
      <c r="BK121" s="230">
        <f>ROUND(I121*H121,2)</f>
        <v>0</v>
      </c>
      <c r="BL121" s="16" t="s">
        <v>129</v>
      </c>
      <c r="BM121" s="229" t="s">
        <v>377</v>
      </c>
    </row>
    <row r="122" s="2" customFormat="1">
      <c r="A122" s="37"/>
      <c r="B122" s="38"/>
      <c r="C122" s="39"/>
      <c r="D122" s="231" t="s">
        <v>131</v>
      </c>
      <c r="E122" s="39"/>
      <c r="F122" s="232" t="s">
        <v>378</v>
      </c>
      <c r="G122" s="39"/>
      <c r="H122" s="39"/>
      <c r="I122" s="233"/>
      <c r="J122" s="39"/>
      <c r="K122" s="39"/>
      <c r="L122" s="43"/>
      <c r="M122" s="271"/>
      <c r="N122" s="272"/>
      <c r="O122" s="273"/>
      <c r="P122" s="273"/>
      <c r="Q122" s="273"/>
      <c r="R122" s="273"/>
      <c r="S122" s="273"/>
      <c r="T122" s="27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131</v>
      </c>
      <c r="AU122" s="16" t="s">
        <v>83</v>
      </c>
    </row>
    <row r="123" s="2" customFormat="1" ht="6.96" customHeight="1">
      <c r="A123" s="37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43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</sheetData>
  <sheetProtection sheet="1" autoFilter="0" formatColumns="0" formatRows="0" objects="1" scenarios="1" spinCount="100000" saltValue="PZUFPVFozhh++5OgcC3qHXSuBLmm89FO/cJgU/EmKpkiYo07OQep6IlV8mFhKfKb3DR09tf6Rtp41fTQOfbXbw==" hashValue="bZYnvZ24jHdZSbhXBLd9Zrrtu/bsbRb/ex5rgQL2NCjify6iIYXeMc21j+zfs8aVRVdRcEzLr6G21FvdzqXhgQ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379</v>
      </c>
      <c r="H4" s="19"/>
    </row>
    <row r="5" s="1" customFormat="1" ht="12" customHeight="1">
      <c r="B5" s="19"/>
      <c r="C5" s="275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76" t="s">
        <v>16</v>
      </c>
      <c r="D6" s="277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23. 2. 2024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78"/>
      <c r="C9" s="279" t="s">
        <v>54</v>
      </c>
      <c r="D9" s="280" t="s">
        <v>55</v>
      </c>
      <c r="E9" s="280" t="s">
        <v>108</v>
      </c>
      <c r="F9" s="281" t="s">
        <v>380</v>
      </c>
      <c r="G9" s="191"/>
      <c r="H9" s="278"/>
    </row>
    <row r="10" s="2" customFormat="1" ht="26.4" customHeight="1">
      <c r="A10" s="37"/>
      <c r="B10" s="43"/>
      <c r="C10" s="282" t="s">
        <v>381</v>
      </c>
      <c r="D10" s="282" t="s">
        <v>79</v>
      </c>
      <c r="E10" s="37"/>
      <c r="F10" s="37"/>
      <c r="G10" s="37"/>
      <c r="H10" s="43"/>
    </row>
    <row r="11" s="2" customFormat="1" ht="16.8" customHeight="1">
      <c r="A11" s="37"/>
      <c r="B11" s="43"/>
      <c r="C11" s="283" t="s">
        <v>135</v>
      </c>
      <c r="D11" s="284" t="s">
        <v>1</v>
      </c>
      <c r="E11" s="285" t="s">
        <v>1</v>
      </c>
      <c r="F11" s="286">
        <v>3</v>
      </c>
      <c r="G11" s="37"/>
      <c r="H11" s="43"/>
    </row>
    <row r="12" s="2" customFormat="1" ht="16.8" customHeight="1">
      <c r="A12" s="37"/>
      <c r="B12" s="43"/>
      <c r="C12" s="287" t="s">
        <v>135</v>
      </c>
      <c r="D12" s="287" t="s">
        <v>136</v>
      </c>
      <c r="E12" s="16" t="s">
        <v>1</v>
      </c>
      <c r="F12" s="288">
        <v>3</v>
      </c>
      <c r="G12" s="37"/>
      <c r="H12" s="43"/>
    </row>
    <row r="13" s="2" customFormat="1" ht="16.8" customHeight="1">
      <c r="A13" s="37"/>
      <c r="B13" s="43"/>
      <c r="C13" s="283" t="s">
        <v>95</v>
      </c>
      <c r="D13" s="284" t="s">
        <v>1</v>
      </c>
      <c r="E13" s="285" t="s">
        <v>1</v>
      </c>
      <c r="F13" s="286">
        <v>1</v>
      </c>
      <c r="G13" s="37"/>
      <c r="H13" s="43"/>
    </row>
    <row r="14" s="2" customFormat="1" ht="16.8" customHeight="1">
      <c r="A14" s="37"/>
      <c r="B14" s="43"/>
      <c r="C14" s="287" t="s">
        <v>95</v>
      </c>
      <c r="D14" s="287" t="s">
        <v>81</v>
      </c>
      <c r="E14" s="16" t="s">
        <v>1</v>
      </c>
      <c r="F14" s="288">
        <v>1</v>
      </c>
      <c r="G14" s="37"/>
      <c r="H14" s="43"/>
    </row>
    <row r="15" s="2" customFormat="1" ht="16.8" customHeight="1">
      <c r="A15" s="37"/>
      <c r="B15" s="43"/>
      <c r="C15" s="289" t="s">
        <v>382</v>
      </c>
      <c r="D15" s="37"/>
      <c r="E15" s="37"/>
      <c r="F15" s="37"/>
      <c r="G15" s="37"/>
      <c r="H15" s="43"/>
    </row>
    <row r="16" s="2" customFormat="1" ht="16.8" customHeight="1">
      <c r="A16" s="37"/>
      <c r="B16" s="43"/>
      <c r="C16" s="287" t="s">
        <v>143</v>
      </c>
      <c r="D16" s="287" t="s">
        <v>144</v>
      </c>
      <c r="E16" s="16" t="s">
        <v>127</v>
      </c>
      <c r="F16" s="288">
        <v>1</v>
      </c>
      <c r="G16" s="37"/>
      <c r="H16" s="43"/>
    </row>
    <row r="17" s="2" customFormat="1" ht="16.8" customHeight="1">
      <c r="A17" s="37"/>
      <c r="B17" s="43"/>
      <c r="C17" s="287" t="s">
        <v>147</v>
      </c>
      <c r="D17" s="287" t="s">
        <v>148</v>
      </c>
      <c r="E17" s="16" t="s">
        <v>127</v>
      </c>
      <c r="F17" s="288">
        <v>7</v>
      </c>
      <c r="G17" s="37"/>
      <c r="H17" s="43"/>
    </row>
    <row r="18" s="2" customFormat="1" ht="16.8" customHeight="1">
      <c r="A18" s="37"/>
      <c r="B18" s="43"/>
      <c r="C18" s="283" t="s">
        <v>134</v>
      </c>
      <c r="D18" s="284" t="s">
        <v>1</v>
      </c>
      <c r="E18" s="285" t="s">
        <v>1</v>
      </c>
      <c r="F18" s="286">
        <v>2</v>
      </c>
      <c r="G18" s="37"/>
      <c r="H18" s="43"/>
    </row>
    <row r="19" s="2" customFormat="1" ht="16.8" customHeight="1">
      <c r="A19" s="37"/>
      <c r="B19" s="43"/>
      <c r="C19" s="287" t="s">
        <v>134</v>
      </c>
      <c r="D19" s="287" t="s">
        <v>83</v>
      </c>
      <c r="E19" s="16" t="s">
        <v>1</v>
      </c>
      <c r="F19" s="288">
        <v>2</v>
      </c>
      <c r="G19" s="37"/>
      <c r="H19" s="43"/>
    </row>
    <row r="20" s="2" customFormat="1" ht="16.8" customHeight="1">
      <c r="A20" s="37"/>
      <c r="B20" s="43"/>
      <c r="C20" s="283" t="s">
        <v>93</v>
      </c>
      <c r="D20" s="284" t="s">
        <v>1</v>
      </c>
      <c r="E20" s="285" t="s">
        <v>1</v>
      </c>
      <c r="F20" s="286">
        <v>5</v>
      </c>
      <c r="G20" s="37"/>
      <c r="H20" s="43"/>
    </row>
    <row r="21" s="2" customFormat="1" ht="16.8" customHeight="1">
      <c r="A21" s="37"/>
      <c r="B21" s="43"/>
      <c r="C21" s="287" t="s">
        <v>134</v>
      </c>
      <c r="D21" s="287" t="s">
        <v>83</v>
      </c>
      <c r="E21" s="16" t="s">
        <v>1</v>
      </c>
      <c r="F21" s="288">
        <v>2</v>
      </c>
      <c r="G21" s="37"/>
      <c r="H21" s="43"/>
    </row>
    <row r="22" s="2" customFormat="1" ht="16.8" customHeight="1">
      <c r="A22" s="37"/>
      <c r="B22" s="43"/>
      <c r="C22" s="287" t="s">
        <v>135</v>
      </c>
      <c r="D22" s="287" t="s">
        <v>136</v>
      </c>
      <c r="E22" s="16" t="s">
        <v>1</v>
      </c>
      <c r="F22" s="288">
        <v>3</v>
      </c>
      <c r="G22" s="37"/>
      <c r="H22" s="43"/>
    </row>
    <row r="23" s="2" customFormat="1" ht="16.8" customHeight="1">
      <c r="A23" s="37"/>
      <c r="B23" s="43"/>
      <c r="C23" s="287" t="s">
        <v>93</v>
      </c>
      <c r="D23" s="287" t="s">
        <v>137</v>
      </c>
      <c r="E23" s="16" t="s">
        <v>1</v>
      </c>
      <c r="F23" s="288">
        <v>5</v>
      </c>
      <c r="G23" s="37"/>
      <c r="H23" s="43"/>
    </row>
    <row r="24" s="2" customFormat="1" ht="16.8" customHeight="1">
      <c r="A24" s="37"/>
      <c r="B24" s="43"/>
      <c r="C24" s="289" t="s">
        <v>382</v>
      </c>
      <c r="D24" s="37"/>
      <c r="E24" s="37"/>
      <c r="F24" s="37"/>
      <c r="G24" s="37"/>
      <c r="H24" s="43"/>
    </row>
    <row r="25" s="2" customFormat="1" ht="16.8" customHeight="1">
      <c r="A25" s="37"/>
      <c r="B25" s="43"/>
      <c r="C25" s="287" t="s">
        <v>125</v>
      </c>
      <c r="D25" s="287" t="s">
        <v>126</v>
      </c>
      <c r="E25" s="16" t="s">
        <v>127</v>
      </c>
      <c r="F25" s="288">
        <v>5</v>
      </c>
      <c r="G25" s="37"/>
      <c r="H25" s="43"/>
    </row>
    <row r="26" s="2" customFormat="1" ht="16.8" customHeight="1">
      <c r="A26" s="37"/>
      <c r="B26" s="43"/>
      <c r="C26" s="287" t="s">
        <v>138</v>
      </c>
      <c r="D26" s="287" t="s">
        <v>139</v>
      </c>
      <c r="E26" s="16" t="s">
        <v>127</v>
      </c>
      <c r="F26" s="288">
        <v>35</v>
      </c>
      <c r="G26" s="37"/>
      <c r="H26" s="43"/>
    </row>
    <row r="27" s="2" customFormat="1" ht="26.4" customHeight="1">
      <c r="A27" s="37"/>
      <c r="B27" s="43"/>
      <c r="C27" s="282" t="s">
        <v>383</v>
      </c>
      <c r="D27" s="282" t="s">
        <v>85</v>
      </c>
      <c r="E27" s="37"/>
      <c r="F27" s="37"/>
      <c r="G27" s="37"/>
      <c r="H27" s="43"/>
    </row>
    <row r="28" s="2" customFormat="1" ht="16.8" customHeight="1">
      <c r="A28" s="37"/>
      <c r="B28" s="43"/>
      <c r="C28" s="283" t="s">
        <v>164</v>
      </c>
      <c r="D28" s="284" t="s">
        <v>1</v>
      </c>
      <c r="E28" s="285" t="s">
        <v>1</v>
      </c>
      <c r="F28" s="286">
        <v>2.52</v>
      </c>
      <c r="G28" s="37"/>
      <c r="H28" s="43"/>
    </row>
    <row r="29" s="2" customFormat="1" ht="16.8" customHeight="1">
      <c r="A29" s="37"/>
      <c r="B29" s="43"/>
      <c r="C29" s="287" t="s">
        <v>164</v>
      </c>
      <c r="D29" s="287" t="s">
        <v>283</v>
      </c>
      <c r="E29" s="16" t="s">
        <v>1</v>
      </c>
      <c r="F29" s="288">
        <v>2.52</v>
      </c>
      <c r="G29" s="37"/>
      <c r="H29" s="43"/>
    </row>
    <row r="30" s="2" customFormat="1" ht="16.8" customHeight="1">
      <c r="A30" s="37"/>
      <c r="B30" s="43"/>
      <c r="C30" s="289" t="s">
        <v>382</v>
      </c>
      <c r="D30" s="37"/>
      <c r="E30" s="37"/>
      <c r="F30" s="37"/>
      <c r="G30" s="37"/>
      <c r="H30" s="43"/>
    </row>
    <row r="31" s="2" customFormat="1" ht="16.8" customHeight="1">
      <c r="A31" s="37"/>
      <c r="B31" s="43"/>
      <c r="C31" s="287" t="s">
        <v>279</v>
      </c>
      <c r="D31" s="287" t="s">
        <v>280</v>
      </c>
      <c r="E31" s="16" t="s">
        <v>198</v>
      </c>
      <c r="F31" s="288">
        <v>1.0349999999999999</v>
      </c>
      <c r="G31" s="37"/>
      <c r="H31" s="43"/>
    </row>
    <row r="32" s="2" customFormat="1" ht="16.8" customHeight="1">
      <c r="A32" s="37"/>
      <c r="B32" s="43"/>
      <c r="C32" s="287" t="s">
        <v>196</v>
      </c>
      <c r="D32" s="287" t="s">
        <v>197</v>
      </c>
      <c r="E32" s="16" t="s">
        <v>198</v>
      </c>
      <c r="F32" s="288">
        <v>48.201000000000001</v>
      </c>
      <c r="G32" s="37"/>
      <c r="H32" s="43"/>
    </row>
    <row r="33" s="2" customFormat="1" ht="16.8" customHeight="1">
      <c r="A33" s="37"/>
      <c r="B33" s="43"/>
      <c r="C33" s="283" t="s">
        <v>152</v>
      </c>
      <c r="D33" s="284" t="s">
        <v>1</v>
      </c>
      <c r="E33" s="285" t="s">
        <v>1</v>
      </c>
      <c r="F33" s="286">
        <v>20.606999999999999</v>
      </c>
      <c r="G33" s="37"/>
      <c r="H33" s="43"/>
    </row>
    <row r="34" s="2" customFormat="1" ht="16.8" customHeight="1">
      <c r="A34" s="37"/>
      <c r="B34" s="43"/>
      <c r="C34" s="287" t="s">
        <v>152</v>
      </c>
      <c r="D34" s="287" t="s">
        <v>153</v>
      </c>
      <c r="E34" s="16" t="s">
        <v>1</v>
      </c>
      <c r="F34" s="288">
        <v>20.606999999999999</v>
      </c>
      <c r="G34" s="37"/>
      <c r="H34" s="43"/>
    </row>
    <row r="35" s="2" customFormat="1" ht="16.8" customHeight="1">
      <c r="A35" s="37"/>
      <c r="B35" s="43"/>
      <c r="C35" s="289" t="s">
        <v>382</v>
      </c>
      <c r="D35" s="37"/>
      <c r="E35" s="37"/>
      <c r="F35" s="37"/>
      <c r="G35" s="37"/>
      <c r="H35" s="43"/>
    </row>
    <row r="36" s="2" customFormat="1" ht="16.8" customHeight="1">
      <c r="A36" s="37"/>
      <c r="B36" s="43"/>
      <c r="C36" s="287" t="s">
        <v>182</v>
      </c>
      <c r="D36" s="287" t="s">
        <v>183</v>
      </c>
      <c r="E36" s="16" t="s">
        <v>184</v>
      </c>
      <c r="F36" s="288">
        <v>20.606999999999999</v>
      </c>
      <c r="G36" s="37"/>
      <c r="H36" s="43"/>
    </row>
    <row r="37" s="2" customFormat="1" ht="16.8" customHeight="1">
      <c r="A37" s="37"/>
      <c r="B37" s="43"/>
      <c r="C37" s="287" t="s">
        <v>246</v>
      </c>
      <c r="D37" s="287" t="s">
        <v>247</v>
      </c>
      <c r="E37" s="16" t="s">
        <v>184</v>
      </c>
      <c r="F37" s="288">
        <v>6.1820000000000004</v>
      </c>
      <c r="G37" s="37"/>
      <c r="H37" s="43"/>
    </row>
    <row r="38" s="2" customFormat="1" ht="16.8" customHeight="1">
      <c r="A38" s="37"/>
      <c r="B38" s="43"/>
      <c r="C38" s="287" t="s">
        <v>252</v>
      </c>
      <c r="D38" s="287" t="s">
        <v>253</v>
      </c>
      <c r="E38" s="16" t="s">
        <v>184</v>
      </c>
      <c r="F38" s="288">
        <v>34.198999999999998</v>
      </c>
      <c r="G38" s="37"/>
      <c r="H38" s="43"/>
    </row>
    <row r="39" s="2" customFormat="1" ht="16.8" customHeight="1">
      <c r="A39" s="37"/>
      <c r="B39" s="43"/>
      <c r="C39" s="283" t="s">
        <v>154</v>
      </c>
      <c r="D39" s="284" t="s">
        <v>1</v>
      </c>
      <c r="E39" s="285" t="s">
        <v>1</v>
      </c>
      <c r="F39" s="286">
        <v>13.592000000000001</v>
      </c>
      <c r="G39" s="37"/>
      <c r="H39" s="43"/>
    </row>
    <row r="40" s="2" customFormat="1" ht="16.8" customHeight="1">
      <c r="A40" s="37"/>
      <c r="B40" s="43"/>
      <c r="C40" s="287" t="s">
        <v>154</v>
      </c>
      <c r="D40" s="287" t="s">
        <v>155</v>
      </c>
      <c r="E40" s="16" t="s">
        <v>1</v>
      </c>
      <c r="F40" s="288">
        <v>13.592000000000001</v>
      </c>
      <c r="G40" s="37"/>
      <c r="H40" s="43"/>
    </row>
    <row r="41" s="2" customFormat="1" ht="16.8" customHeight="1">
      <c r="A41" s="37"/>
      <c r="B41" s="43"/>
      <c r="C41" s="289" t="s">
        <v>382</v>
      </c>
      <c r="D41" s="37"/>
      <c r="E41" s="37"/>
      <c r="F41" s="37"/>
      <c r="G41" s="37"/>
      <c r="H41" s="43"/>
    </row>
    <row r="42" s="2" customFormat="1" ht="16.8" customHeight="1">
      <c r="A42" s="37"/>
      <c r="B42" s="43"/>
      <c r="C42" s="287" t="s">
        <v>252</v>
      </c>
      <c r="D42" s="287" t="s">
        <v>253</v>
      </c>
      <c r="E42" s="16" t="s">
        <v>184</v>
      </c>
      <c r="F42" s="288">
        <v>34.198999999999998</v>
      </c>
      <c r="G42" s="37"/>
      <c r="H42" s="43"/>
    </row>
    <row r="43" s="2" customFormat="1" ht="16.8" customHeight="1">
      <c r="A43" s="37"/>
      <c r="B43" s="43"/>
      <c r="C43" s="287" t="s">
        <v>237</v>
      </c>
      <c r="D43" s="287" t="s">
        <v>238</v>
      </c>
      <c r="E43" s="16" t="s">
        <v>184</v>
      </c>
      <c r="F43" s="288">
        <v>13.592000000000001</v>
      </c>
      <c r="G43" s="37"/>
      <c r="H43" s="43"/>
    </row>
    <row r="44" s="2" customFormat="1" ht="16.8" customHeight="1">
      <c r="A44" s="37"/>
      <c r="B44" s="43"/>
      <c r="C44" s="287" t="s">
        <v>241</v>
      </c>
      <c r="D44" s="287" t="s">
        <v>242</v>
      </c>
      <c r="E44" s="16" t="s">
        <v>184</v>
      </c>
      <c r="F44" s="288">
        <v>13.592000000000001</v>
      </c>
      <c r="G44" s="37"/>
      <c r="H44" s="43"/>
    </row>
    <row r="45" s="2" customFormat="1" ht="16.8" customHeight="1">
      <c r="A45" s="37"/>
      <c r="B45" s="43"/>
      <c r="C45" s="287" t="s">
        <v>257</v>
      </c>
      <c r="D45" s="287" t="s">
        <v>258</v>
      </c>
      <c r="E45" s="16" t="s">
        <v>184</v>
      </c>
      <c r="F45" s="288">
        <v>14.951000000000001</v>
      </c>
      <c r="G45" s="37"/>
      <c r="H45" s="43"/>
    </row>
    <row r="46" s="2" customFormat="1" ht="16.8" customHeight="1">
      <c r="A46" s="37"/>
      <c r="B46" s="43"/>
      <c r="C46" s="283" t="s">
        <v>171</v>
      </c>
      <c r="D46" s="284" t="s">
        <v>1</v>
      </c>
      <c r="E46" s="285" t="s">
        <v>1</v>
      </c>
      <c r="F46" s="286">
        <v>10.5</v>
      </c>
      <c r="G46" s="37"/>
      <c r="H46" s="43"/>
    </row>
    <row r="47" s="2" customFormat="1" ht="16.8" customHeight="1">
      <c r="A47" s="37"/>
      <c r="B47" s="43"/>
      <c r="C47" s="287" t="s">
        <v>171</v>
      </c>
      <c r="D47" s="287" t="s">
        <v>172</v>
      </c>
      <c r="E47" s="16" t="s">
        <v>1</v>
      </c>
      <c r="F47" s="288">
        <v>10.5</v>
      </c>
      <c r="G47" s="37"/>
      <c r="H47" s="43"/>
    </row>
    <row r="48" s="2" customFormat="1" ht="16.8" customHeight="1">
      <c r="A48" s="37"/>
      <c r="B48" s="43"/>
      <c r="C48" s="289" t="s">
        <v>382</v>
      </c>
      <c r="D48" s="37"/>
      <c r="E48" s="37"/>
      <c r="F48" s="37"/>
      <c r="G48" s="37"/>
      <c r="H48" s="43"/>
    </row>
    <row r="49" s="2" customFormat="1" ht="16.8" customHeight="1">
      <c r="A49" s="37"/>
      <c r="B49" s="43"/>
      <c r="C49" s="287" t="s">
        <v>325</v>
      </c>
      <c r="D49" s="287" t="s">
        <v>326</v>
      </c>
      <c r="E49" s="16" t="s">
        <v>189</v>
      </c>
      <c r="F49" s="288">
        <v>10.5</v>
      </c>
      <c r="G49" s="37"/>
      <c r="H49" s="43"/>
    </row>
    <row r="50" s="2" customFormat="1" ht="16.8" customHeight="1">
      <c r="A50" s="37"/>
      <c r="B50" s="43"/>
      <c r="C50" s="287" t="s">
        <v>192</v>
      </c>
      <c r="D50" s="287" t="s">
        <v>193</v>
      </c>
      <c r="E50" s="16" t="s">
        <v>189</v>
      </c>
      <c r="F50" s="288">
        <v>10.5</v>
      </c>
      <c r="G50" s="37"/>
      <c r="H50" s="43"/>
    </row>
    <row r="51" s="2" customFormat="1" ht="16.8" customHeight="1">
      <c r="A51" s="37"/>
      <c r="B51" s="43"/>
      <c r="C51" s="283" t="s">
        <v>160</v>
      </c>
      <c r="D51" s="284" t="s">
        <v>1</v>
      </c>
      <c r="E51" s="285" t="s">
        <v>1</v>
      </c>
      <c r="F51" s="286">
        <v>21.995000000000001</v>
      </c>
      <c r="G51" s="37"/>
      <c r="H51" s="43"/>
    </row>
    <row r="52" s="2" customFormat="1" ht="16.8" customHeight="1">
      <c r="A52" s="37"/>
      <c r="B52" s="43"/>
      <c r="C52" s="287" t="s">
        <v>160</v>
      </c>
      <c r="D52" s="287" t="s">
        <v>228</v>
      </c>
      <c r="E52" s="16" t="s">
        <v>1</v>
      </c>
      <c r="F52" s="288">
        <v>21.995000000000001</v>
      </c>
      <c r="G52" s="37"/>
      <c r="H52" s="43"/>
    </row>
    <row r="53" s="2" customFormat="1" ht="16.8" customHeight="1">
      <c r="A53" s="37"/>
      <c r="B53" s="43"/>
      <c r="C53" s="289" t="s">
        <v>382</v>
      </c>
      <c r="D53" s="37"/>
      <c r="E53" s="37"/>
      <c r="F53" s="37"/>
      <c r="G53" s="37"/>
      <c r="H53" s="43"/>
    </row>
    <row r="54" s="2" customFormat="1" ht="16.8" customHeight="1">
      <c r="A54" s="37"/>
      <c r="B54" s="43"/>
      <c r="C54" s="287" t="s">
        <v>224</v>
      </c>
      <c r="D54" s="287" t="s">
        <v>225</v>
      </c>
      <c r="E54" s="16" t="s">
        <v>184</v>
      </c>
      <c r="F54" s="288">
        <v>21.995000000000001</v>
      </c>
      <c r="G54" s="37"/>
      <c r="H54" s="43"/>
    </row>
    <row r="55" s="2" customFormat="1" ht="16.8" customHeight="1">
      <c r="A55" s="37"/>
      <c r="B55" s="43"/>
      <c r="C55" s="287" t="s">
        <v>213</v>
      </c>
      <c r="D55" s="287" t="s">
        <v>214</v>
      </c>
      <c r="E55" s="16" t="s">
        <v>198</v>
      </c>
      <c r="F55" s="288">
        <v>12.811999999999999</v>
      </c>
      <c r="G55" s="37"/>
      <c r="H55" s="43"/>
    </row>
    <row r="56" s="2" customFormat="1" ht="16.8" customHeight="1">
      <c r="A56" s="37"/>
      <c r="B56" s="43"/>
      <c r="C56" s="287" t="s">
        <v>219</v>
      </c>
      <c r="D56" s="287" t="s">
        <v>220</v>
      </c>
      <c r="E56" s="16" t="s">
        <v>184</v>
      </c>
      <c r="F56" s="288">
        <v>21.995000000000001</v>
      </c>
      <c r="G56" s="37"/>
      <c r="H56" s="43"/>
    </row>
    <row r="57" s="2" customFormat="1" ht="16.8" customHeight="1">
      <c r="A57" s="37"/>
      <c r="B57" s="43"/>
      <c r="C57" s="287" t="s">
        <v>231</v>
      </c>
      <c r="D57" s="287" t="s">
        <v>232</v>
      </c>
      <c r="E57" s="16" t="s">
        <v>233</v>
      </c>
      <c r="F57" s="288">
        <v>30.023</v>
      </c>
      <c r="G57" s="37"/>
      <c r="H57" s="43"/>
    </row>
    <row r="58" s="2" customFormat="1" ht="16.8" customHeight="1">
      <c r="A58" s="37"/>
      <c r="B58" s="43"/>
      <c r="C58" s="283" t="s">
        <v>156</v>
      </c>
      <c r="D58" s="284" t="s">
        <v>1</v>
      </c>
      <c r="E58" s="285" t="s">
        <v>1</v>
      </c>
      <c r="F58" s="286">
        <v>24.463000000000001</v>
      </c>
      <c r="G58" s="37"/>
      <c r="H58" s="43"/>
    </row>
    <row r="59" s="2" customFormat="1" ht="16.8" customHeight="1">
      <c r="A59" s="37"/>
      <c r="B59" s="43"/>
      <c r="C59" s="287" t="s">
        <v>156</v>
      </c>
      <c r="D59" s="287" t="s">
        <v>157</v>
      </c>
      <c r="E59" s="16" t="s">
        <v>1</v>
      </c>
      <c r="F59" s="288">
        <v>24.463000000000001</v>
      </c>
      <c r="G59" s="37"/>
      <c r="H59" s="43"/>
    </row>
    <row r="60" s="2" customFormat="1" ht="16.8" customHeight="1">
      <c r="A60" s="37"/>
      <c r="B60" s="43"/>
      <c r="C60" s="289" t="s">
        <v>382</v>
      </c>
      <c r="D60" s="37"/>
      <c r="E60" s="37"/>
      <c r="F60" s="37"/>
      <c r="G60" s="37"/>
      <c r="H60" s="43"/>
    </row>
    <row r="61" s="2" customFormat="1">
      <c r="A61" s="37"/>
      <c r="B61" s="43"/>
      <c r="C61" s="287" t="s">
        <v>263</v>
      </c>
      <c r="D61" s="287" t="s">
        <v>264</v>
      </c>
      <c r="E61" s="16" t="s">
        <v>189</v>
      </c>
      <c r="F61" s="288">
        <v>24.463000000000001</v>
      </c>
      <c r="G61" s="37"/>
      <c r="H61" s="43"/>
    </row>
    <row r="62" s="2" customFormat="1" ht="16.8" customHeight="1">
      <c r="A62" s="37"/>
      <c r="B62" s="43"/>
      <c r="C62" s="287" t="s">
        <v>268</v>
      </c>
      <c r="D62" s="287" t="s">
        <v>269</v>
      </c>
      <c r="E62" s="16" t="s">
        <v>189</v>
      </c>
      <c r="F62" s="288">
        <v>25.686</v>
      </c>
      <c r="G62" s="37"/>
      <c r="H62" s="43"/>
    </row>
    <row r="63" s="2" customFormat="1" ht="16.8" customHeight="1">
      <c r="A63" s="37"/>
      <c r="B63" s="43"/>
      <c r="C63" s="283" t="s">
        <v>169</v>
      </c>
      <c r="D63" s="284" t="s">
        <v>1</v>
      </c>
      <c r="E63" s="285" t="s">
        <v>1</v>
      </c>
      <c r="F63" s="286">
        <v>13.592000000000001</v>
      </c>
      <c r="G63" s="37"/>
      <c r="H63" s="43"/>
    </row>
    <row r="64" s="2" customFormat="1" ht="16.8" customHeight="1">
      <c r="A64" s="37"/>
      <c r="B64" s="43"/>
      <c r="C64" s="287" t="s">
        <v>169</v>
      </c>
      <c r="D64" s="287" t="s">
        <v>154</v>
      </c>
      <c r="E64" s="16" t="s">
        <v>1</v>
      </c>
      <c r="F64" s="288">
        <v>13.592000000000001</v>
      </c>
      <c r="G64" s="37"/>
      <c r="H64" s="43"/>
    </row>
    <row r="65" s="2" customFormat="1" ht="16.8" customHeight="1">
      <c r="A65" s="37"/>
      <c r="B65" s="43"/>
      <c r="C65" s="289" t="s">
        <v>382</v>
      </c>
      <c r="D65" s="37"/>
      <c r="E65" s="37"/>
      <c r="F65" s="37"/>
      <c r="G65" s="37"/>
      <c r="H65" s="43"/>
    </row>
    <row r="66" s="2" customFormat="1" ht="16.8" customHeight="1">
      <c r="A66" s="37"/>
      <c r="B66" s="43"/>
      <c r="C66" s="287" t="s">
        <v>237</v>
      </c>
      <c r="D66" s="287" t="s">
        <v>238</v>
      </c>
      <c r="E66" s="16" t="s">
        <v>184</v>
      </c>
      <c r="F66" s="288">
        <v>13.592000000000001</v>
      </c>
      <c r="G66" s="37"/>
      <c r="H66" s="43"/>
    </row>
    <row r="67" s="2" customFormat="1" ht="16.8" customHeight="1">
      <c r="A67" s="37"/>
      <c r="B67" s="43"/>
      <c r="C67" s="287" t="s">
        <v>213</v>
      </c>
      <c r="D67" s="287" t="s">
        <v>214</v>
      </c>
      <c r="E67" s="16" t="s">
        <v>198</v>
      </c>
      <c r="F67" s="288">
        <v>12.811999999999999</v>
      </c>
      <c r="G67" s="37"/>
      <c r="H67" s="43"/>
    </row>
    <row r="68" s="2" customFormat="1" ht="16.8" customHeight="1">
      <c r="A68" s="37"/>
      <c r="B68" s="43"/>
      <c r="C68" s="283" t="s">
        <v>170</v>
      </c>
      <c r="D68" s="284" t="s">
        <v>1</v>
      </c>
      <c r="E68" s="285" t="s">
        <v>1</v>
      </c>
      <c r="F68" s="286">
        <v>13.592000000000001</v>
      </c>
      <c r="G68" s="37"/>
      <c r="H68" s="43"/>
    </row>
    <row r="69" s="2" customFormat="1" ht="16.8" customHeight="1">
      <c r="A69" s="37"/>
      <c r="B69" s="43"/>
      <c r="C69" s="287" t="s">
        <v>170</v>
      </c>
      <c r="D69" s="287" t="s">
        <v>154</v>
      </c>
      <c r="E69" s="16" t="s">
        <v>1</v>
      </c>
      <c r="F69" s="288">
        <v>13.592000000000001</v>
      </c>
      <c r="G69" s="37"/>
      <c r="H69" s="43"/>
    </row>
    <row r="70" s="2" customFormat="1" ht="16.8" customHeight="1">
      <c r="A70" s="37"/>
      <c r="B70" s="43"/>
      <c r="C70" s="289" t="s">
        <v>382</v>
      </c>
      <c r="D70" s="37"/>
      <c r="E70" s="37"/>
      <c r="F70" s="37"/>
      <c r="G70" s="37"/>
      <c r="H70" s="43"/>
    </row>
    <row r="71" s="2" customFormat="1" ht="16.8" customHeight="1">
      <c r="A71" s="37"/>
      <c r="B71" s="43"/>
      <c r="C71" s="287" t="s">
        <v>241</v>
      </c>
      <c r="D71" s="287" t="s">
        <v>242</v>
      </c>
      <c r="E71" s="16" t="s">
        <v>184</v>
      </c>
      <c r="F71" s="288">
        <v>13.592000000000001</v>
      </c>
      <c r="G71" s="37"/>
      <c r="H71" s="43"/>
    </row>
    <row r="72" s="2" customFormat="1" ht="16.8" customHeight="1">
      <c r="A72" s="37"/>
      <c r="B72" s="43"/>
      <c r="C72" s="287" t="s">
        <v>213</v>
      </c>
      <c r="D72" s="287" t="s">
        <v>214</v>
      </c>
      <c r="E72" s="16" t="s">
        <v>198</v>
      </c>
      <c r="F72" s="288">
        <v>12.811999999999999</v>
      </c>
      <c r="G72" s="37"/>
      <c r="H72" s="43"/>
    </row>
    <row r="73" s="2" customFormat="1" ht="16.8" customHeight="1">
      <c r="A73" s="37"/>
      <c r="B73" s="43"/>
      <c r="C73" s="283" t="s">
        <v>173</v>
      </c>
      <c r="D73" s="284" t="s">
        <v>1</v>
      </c>
      <c r="E73" s="285" t="s">
        <v>1</v>
      </c>
      <c r="F73" s="286">
        <v>2.9049999999999998</v>
      </c>
      <c r="G73" s="37"/>
      <c r="H73" s="43"/>
    </row>
    <row r="74" s="2" customFormat="1" ht="16.8" customHeight="1">
      <c r="A74" s="37"/>
      <c r="B74" s="43"/>
      <c r="C74" s="287" t="s">
        <v>162</v>
      </c>
      <c r="D74" s="287" t="s">
        <v>163</v>
      </c>
      <c r="E74" s="16" t="s">
        <v>1</v>
      </c>
      <c r="F74" s="288">
        <v>0.42099999999999999</v>
      </c>
      <c r="G74" s="37"/>
      <c r="H74" s="43"/>
    </row>
    <row r="75" s="2" customFormat="1" ht="16.8" customHeight="1">
      <c r="A75" s="37"/>
      <c r="B75" s="43"/>
      <c r="C75" s="287" t="s">
        <v>301</v>
      </c>
      <c r="D75" s="287" t="s">
        <v>302</v>
      </c>
      <c r="E75" s="16" t="s">
        <v>1</v>
      </c>
      <c r="F75" s="288">
        <v>2.484</v>
      </c>
      <c r="G75" s="37"/>
      <c r="H75" s="43"/>
    </row>
    <row r="76" s="2" customFormat="1" ht="16.8" customHeight="1">
      <c r="A76" s="37"/>
      <c r="B76" s="43"/>
      <c r="C76" s="287" t="s">
        <v>173</v>
      </c>
      <c r="D76" s="287" t="s">
        <v>137</v>
      </c>
      <c r="E76" s="16" t="s">
        <v>1</v>
      </c>
      <c r="F76" s="288">
        <v>2.9049999999999998</v>
      </c>
      <c r="G76" s="37"/>
      <c r="H76" s="43"/>
    </row>
    <row r="77" s="2" customFormat="1" ht="16.8" customHeight="1">
      <c r="A77" s="37"/>
      <c r="B77" s="43"/>
      <c r="C77" s="289" t="s">
        <v>382</v>
      </c>
      <c r="D77" s="37"/>
      <c r="E77" s="37"/>
      <c r="F77" s="37"/>
      <c r="G77" s="37"/>
      <c r="H77" s="43"/>
    </row>
    <row r="78" s="2" customFormat="1" ht="16.8" customHeight="1">
      <c r="A78" s="37"/>
      <c r="B78" s="43"/>
      <c r="C78" s="287" t="s">
        <v>297</v>
      </c>
      <c r="D78" s="287" t="s">
        <v>298</v>
      </c>
      <c r="E78" s="16" t="s">
        <v>233</v>
      </c>
      <c r="F78" s="288">
        <v>2.9049999999999998</v>
      </c>
      <c r="G78" s="37"/>
      <c r="H78" s="43"/>
    </row>
    <row r="79" s="2" customFormat="1">
      <c r="A79" s="37"/>
      <c r="B79" s="43"/>
      <c r="C79" s="287" t="s">
        <v>288</v>
      </c>
      <c r="D79" s="287" t="s">
        <v>289</v>
      </c>
      <c r="E79" s="16" t="s">
        <v>233</v>
      </c>
      <c r="F79" s="288">
        <v>2.9049999999999998</v>
      </c>
      <c r="G79" s="37"/>
      <c r="H79" s="43"/>
    </row>
    <row r="80" s="2" customFormat="1" ht="16.8" customHeight="1">
      <c r="A80" s="37"/>
      <c r="B80" s="43"/>
      <c r="C80" s="287" t="s">
        <v>310</v>
      </c>
      <c r="D80" s="287" t="s">
        <v>311</v>
      </c>
      <c r="E80" s="16" t="s">
        <v>233</v>
      </c>
      <c r="F80" s="288">
        <v>2.9049999999999998</v>
      </c>
      <c r="G80" s="37"/>
      <c r="H80" s="43"/>
    </row>
    <row r="81" s="2" customFormat="1" ht="16.8" customHeight="1">
      <c r="A81" s="37"/>
      <c r="B81" s="43"/>
      <c r="C81" s="283" t="s">
        <v>162</v>
      </c>
      <c r="D81" s="284" t="s">
        <v>1</v>
      </c>
      <c r="E81" s="285" t="s">
        <v>1</v>
      </c>
      <c r="F81" s="286">
        <v>0.42099999999999999</v>
      </c>
      <c r="G81" s="37"/>
      <c r="H81" s="43"/>
    </row>
    <row r="82" s="2" customFormat="1" ht="16.8" customHeight="1">
      <c r="A82" s="37"/>
      <c r="B82" s="43"/>
      <c r="C82" s="287" t="s">
        <v>162</v>
      </c>
      <c r="D82" s="287" t="s">
        <v>163</v>
      </c>
      <c r="E82" s="16" t="s">
        <v>1</v>
      </c>
      <c r="F82" s="288">
        <v>0.42099999999999999</v>
      </c>
      <c r="G82" s="37"/>
      <c r="H82" s="43"/>
    </row>
    <row r="83" s="2" customFormat="1" ht="16.8" customHeight="1">
      <c r="A83" s="37"/>
      <c r="B83" s="43"/>
      <c r="C83" s="289" t="s">
        <v>382</v>
      </c>
      <c r="D83" s="37"/>
      <c r="E83" s="37"/>
      <c r="F83" s="37"/>
      <c r="G83" s="37"/>
      <c r="H83" s="43"/>
    </row>
    <row r="84" s="2" customFormat="1" ht="16.8" customHeight="1">
      <c r="A84" s="37"/>
      <c r="B84" s="43"/>
      <c r="C84" s="287" t="s">
        <v>297</v>
      </c>
      <c r="D84" s="287" t="s">
        <v>298</v>
      </c>
      <c r="E84" s="16" t="s">
        <v>233</v>
      </c>
      <c r="F84" s="288">
        <v>2.9049999999999998</v>
      </c>
      <c r="G84" s="37"/>
      <c r="H84" s="43"/>
    </row>
    <row r="85" s="2" customFormat="1" ht="16.8" customHeight="1">
      <c r="A85" s="37"/>
      <c r="B85" s="43"/>
      <c r="C85" s="287" t="s">
        <v>304</v>
      </c>
      <c r="D85" s="287" t="s">
        <v>305</v>
      </c>
      <c r="E85" s="16" t="s">
        <v>233</v>
      </c>
      <c r="F85" s="288">
        <v>4.6310000000000002</v>
      </c>
      <c r="G85" s="37"/>
      <c r="H85" s="43"/>
    </row>
    <row r="86" s="2" customFormat="1" ht="16.8" customHeight="1">
      <c r="A86" s="37"/>
      <c r="B86" s="43"/>
      <c r="C86" s="283" t="s">
        <v>301</v>
      </c>
      <c r="D86" s="284" t="s">
        <v>1</v>
      </c>
      <c r="E86" s="285" t="s">
        <v>1</v>
      </c>
      <c r="F86" s="286">
        <v>2.484</v>
      </c>
      <c r="G86" s="37"/>
      <c r="H86" s="43"/>
    </row>
    <row r="87" s="2" customFormat="1" ht="16.8" customHeight="1">
      <c r="A87" s="37"/>
      <c r="B87" s="43"/>
      <c r="C87" s="287" t="s">
        <v>301</v>
      </c>
      <c r="D87" s="287" t="s">
        <v>302</v>
      </c>
      <c r="E87" s="16" t="s">
        <v>1</v>
      </c>
      <c r="F87" s="288">
        <v>2.484</v>
      </c>
      <c r="G87" s="37"/>
      <c r="H87" s="43"/>
    </row>
    <row r="88" s="2" customFormat="1" ht="16.8" customHeight="1">
      <c r="A88" s="37"/>
      <c r="B88" s="43"/>
      <c r="C88" s="283" t="s">
        <v>158</v>
      </c>
      <c r="D88" s="284" t="s">
        <v>1</v>
      </c>
      <c r="E88" s="285" t="s">
        <v>1</v>
      </c>
      <c r="F88" s="286">
        <v>48.201000000000001</v>
      </c>
      <c r="G88" s="37"/>
      <c r="H88" s="43"/>
    </row>
    <row r="89" s="2" customFormat="1" ht="16.8" customHeight="1">
      <c r="A89" s="37"/>
      <c r="B89" s="43"/>
      <c r="C89" s="287" t="s">
        <v>158</v>
      </c>
      <c r="D89" s="287" t="s">
        <v>201</v>
      </c>
      <c r="E89" s="16" t="s">
        <v>1</v>
      </c>
      <c r="F89" s="288">
        <v>48.201000000000001</v>
      </c>
      <c r="G89" s="37"/>
      <c r="H89" s="43"/>
    </row>
    <row r="90" s="2" customFormat="1" ht="16.8" customHeight="1">
      <c r="A90" s="37"/>
      <c r="B90" s="43"/>
      <c r="C90" s="289" t="s">
        <v>382</v>
      </c>
      <c r="D90" s="37"/>
      <c r="E90" s="37"/>
      <c r="F90" s="37"/>
      <c r="G90" s="37"/>
      <c r="H90" s="43"/>
    </row>
    <row r="91" s="2" customFormat="1" ht="16.8" customHeight="1">
      <c r="A91" s="37"/>
      <c r="B91" s="43"/>
      <c r="C91" s="287" t="s">
        <v>196</v>
      </c>
      <c r="D91" s="287" t="s">
        <v>197</v>
      </c>
      <c r="E91" s="16" t="s">
        <v>198</v>
      </c>
      <c r="F91" s="288">
        <v>48.201000000000001</v>
      </c>
      <c r="G91" s="37"/>
      <c r="H91" s="43"/>
    </row>
    <row r="92" s="2" customFormat="1">
      <c r="A92" s="37"/>
      <c r="B92" s="43"/>
      <c r="C92" s="287" t="s">
        <v>202</v>
      </c>
      <c r="D92" s="287" t="s">
        <v>203</v>
      </c>
      <c r="E92" s="16" t="s">
        <v>198</v>
      </c>
      <c r="F92" s="288">
        <v>48.201000000000001</v>
      </c>
      <c r="G92" s="37"/>
      <c r="H92" s="43"/>
    </row>
    <row r="93" s="2" customFormat="1">
      <c r="A93" s="37"/>
      <c r="B93" s="43"/>
      <c r="C93" s="287" t="s">
        <v>207</v>
      </c>
      <c r="D93" s="287" t="s">
        <v>208</v>
      </c>
      <c r="E93" s="16" t="s">
        <v>198</v>
      </c>
      <c r="F93" s="288">
        <v>96.402000000000001</v>
      </c>
      <c r="G93" s="37"/>
      <c r="H93" s="43"/>
    </row>
    <row r="94" s="2" customFormat="1" ht="16.8" customHeight="1">
      <c r="A94" s="37"/>
      <c r="B94" s="43"/>
      <c r="C94" s="287" t="s">
        <v>213</v>
      </c>
      <c r="D94" s="287" t="s">
        <v>214</v>
      </c>
      <c r="E94" s="16" t="s">
        <v>198</v>
      </c>
      <c r="F94" s="288">
        <v>12.811999999999999</v>
      </c>
      <c r="G94" s="37"/>
      <c r="H94" s="43"/>
    </row>
    <row r="95" s="2" customFormat="1">
      <c r="A95" s="37"/>
      <c r="B95" s="43"/>
      <c r="C95" s="287" t="s">
        <v>292</v>
      </c>
      <c r="D95" s="287" t="s">
        <v>293</v>
      </c>
      <c r="E95" s="16" t="s">
        <v>233</v>
      </c>
      <c r="F95" s="288">
        <v>81.941999999999993</v>
      </c>
      <c r="G95" s="37"/>
      <c r="H95" s="43"/>
    </row>
    <row r="96" s="2" customFormat="1" ht="16.8" customHeight="1">
      <c r="A96" s="37"/>
      <c r="B96" s="43"/>
      <c r="C96" s="283" t="s">
        <v>167</v>
      </c>
      <c r="D96" s="284" t="s">
        <v>1</v>
      </c>
      <c r="E96" s="285" t="s">
        <v>1</v>
      </c>
      <c r="F96" s="286">
        <v>12.811999999999999</v>
      </c>
      <c r="G96" s="37"/>
      <c r="H96" s="43"/>
    </row>
    <row r="97" s="2" customFormat="1" ht="16.8" customHeight="1">
      <c r="A97" s="37"/>
      <c r="B97" s="43"/>
      <c r="C97" s="287" t="s">
        <v>167</v>
      </c>
      <c r="D97" s="287" t="s">
        <v>217</v>
      </c>
      <c r="E97" s="16" t="s">
        <v>1</v>
      </c>
      <c r="F97" s="288">
        <v>12.811999999999999</v>
      </c>
      <c r="G97" s="37"/>
      <c r="H97" s="43"/>
    </row>
    <row r="98" s="2" customFormat="1" ht="16.8" customHeight="1">
      <c r="A98" s="37"/>
      <c r="B98" s="43"/>
      <c r="C98" s="289" t="s">
        <v>382</v>
      </c>
      <c r="D98" s="37"/>
      <c r="E98" s="37"/>
      <c r="F98" s="37"/>
      <c r="G98" s="37"/>
      <c r="H98" s="43"/>
    </row>
    <row r="99" s="2" customFormat="1" ht="16.8" customHeight="1">
      <c r="A99" s="37"/>
      <c r="B99" s="43"/>
      <c r="C99" s="287" t="s">
        <v>213</v>
      </c>
      <c r="D99" s="287" t="s">
        <v>214</v>
      </c>
      <c r="E99" s="16" t="s">
        <v>198</v>
      </c>
      <c r="F99" s="288">
        <v>12.811999999999999</v>
      </c>
      <c r="G99" s="37"/>
      <c r="H99" s="43"/>
    </row>
    <row r="100" s="2" customFormat="1" ht="16.8" customHeight="1">
      <c r="A100" s="37"/>
      <c r="B100" s="43"/>
      <c r="C100" s="287" t="s">
        <v>231</v>
      </c>
      <c r="D100" s="287" t="s">
        <v>232</v>
      </c>
      <c r="E100" s="16" t="s">
        <v>233</v>
      </c>
      <c r="F100" s="288">
        <v>30.023</v>
      </c>
      <c r="G100" s="37"/>
      <c r="H100" s="43"/>
    </row>
    <row r="101" s="2" customFormat="1" ht="26.4" customHeight="1">
      <c r="A101" s="37"/>
      <c r="B101" s="43"/>
      <c r="C101" s="282" t="s">
        <v>384</v>
      </c>
      <c r="D101" s="282" t="s">
        <v>88</v>
      </c>
      <c r="E101" s="37"/>
      <c r="F101" s="37"/>
      <c r="G101" s="37"/>
      <c r="H101" s="43"/>
    </row>
    <row r="102" s="2" customFormat="1" ht="16.8" customHeight="1">
      <c r="A102" s="37"/>
      <c r="B102" s="43"/>
      <c r="C102" s="283" t="s">
        <v>330</v>
      </c>
      <c r="D102" s="284" t="s">
        <v>1</v>
      </c>
      <c r="E102" s="285" t="s">
        <v>1</v>
      </c>
      <c r="F102" s="286">
        <v>25.667000000000002</v>
      </c>
      <c r="G102" s="37"/>
      <c r="H102" s="43"/>
    </row>
    <row r="103" s="2" customFormat="1" ht="16.8" customHeight="1">
      <c r="A103" s="37"/>
      <c r="B103" s="43"/>
      <c r="C103" s="287" t="s">
        <v>330</v>
      </c>
      <c r="D103" s="287" t="s">
        <v>331</v>
      </c>
      <c r="E103" s="16" t="s">
        <v>1</v>
      </c>
      <c r="F103" s="288">
        <v>25.667000000000002</v>
      </c>
      <c r="G103" s="37"/>
      <c r="H103" s="43"/>
    </row>
    <row r="104" s="2" customFormat="1" ht="16.8" customHeight="1">
      <c r="A104" s="37"/>
      <c r="B104" s="43"/>
      <c r="C104" s="289" t="s">
        <v>382</v>
      </c>
      <c r="D104" s="37"/>
      <c r="E104" s="37"/>
      <c r="F104" s="37"/>
      <c r="G104" s="37"/>
      <c r="H104" s="43"/>
    </row>
    <row r="105" s="2" customFormat="1" ht="16.8" customHeight="1">
      <c r="A105" s="37"/>
      <c r="B105" s="43"/>
      <c r="C105" s="287" t="s">
        <v>335</v>
      </c>
      <c r="D105" s="287" t="s">
        <v>336</v>
      </c>
      <c r="E105" s="16" t="s">
        <v>184</v>
      </c>
      <c r="F105" s="288">
        <v>25.667000000000002</v>
      </c>
      <c r="G105" s="37"/>
      <c r="H105" s="43"/>
    </row>
    <row r="106" s="2" customFormat="1">
      <c r="A106" s="37"/>
      <c r="B106" s="43"/>
      <c r="C106" s="287" t="s">
        <v>344</v>
      </c>
      <c r="D106" s="287" t="s">
        <v>345</v>
      </c>
      <c r="E106" s="16" t="s">
        <v>184</v>
      </c>
      <c r="F106" s="288">
        <v>25.667000000000002</v>
      </c>
      <c r="G106" s="37"/>
      <c r="H106" s="43"/>
    </row>
    <row r="107" s="2" customFormat="1" ht="16.8" customHeight="1">
      <c r="A107" s="37"/>
      <c r="B107" s="43"/>
      <c r="C107" s="287" t="s">
        <v>352</v>
      </c>
      <c r="D107" s="287" t="s">
        <v>353</v>
      </c>
      <c r="E107" s="16" t="s">
        <v>198</v>
      </c>
      <c r="F107" s="288">
        <v>0.128</v>
      </c>
      <c r="G107" s="37"/>
      <c r="H107" s="43"/>
    </row>
    <row r="108" s="2" customFormat="1" ht="16.8" customHeight="1">
      <c r="A108" s="37"/>
      <c r="B108" s="43"/>
      <c r="C108" s="287" t="s">
        <v>339</v>
      </c>
      <c r="D108" s="287" t="s">
        <v>340</v>
      </c>
      <c r="E108" s="16" t="s">
        <v>341</v>
      </c>
      <c r="F108" s="288">
        <v>0.64200000000000002</v>
      </c>
      <c r="G108" s="37"/>
      <c r="H108" s="43"/>
    </row>
    <row r="109" s="2" customFormat="1" ht="16.8" customHeight="1">
      <c r="A109" s="37"/>
      <c r="B109" s="43"/>
      <c r="C109" s="287" t="s">
        <v>348</v>
      </c>
      <c r="D109" s="287" t="s">
        <v>349</v>
      </c>
      <c r="E109" s="16" t="s">
        <v>198</v>
      </c>
      <c r="F109" s="288">
        <v>2.5670000000000002</v>
      </c>
      <c r="G109" s="37"/>
      <c r="H109" s="43"/>
    </row>
    <row r="110" s="2" customFormat="1" ht="16.8" customHeight="1">
      <c r="A110" s="37"/>
      <c r="B110" s="43"/>
      <c r="C110" s="283" t="s">
        <v>332</v>
      </c>
      <c r="D110" s="284" t="s">
        <v>1</v>
      </c>
      <c r="E110" s="285" t="s">
        <v>1</v>
      </c>
      <c r="F110" s="286">
        <v>0.128</v>
      </c>
      <c r="G110" s="37"/>
      <c r="H110" s="43"/>
    </row>
    <row r="111" s="2" customFormat="1" ht="16.8" customHeight="1">
      <c r="A111" s="37"/>
      <c r="B111" s="43"/>
      <c r="C111" s="287" t="s">
        <v>332</v>
      </c>
      <c r="D111" s="287" t="s">
        <v>356</v>
      </c>
      <c r="E111" s="16" t="s">
        <v>1</v>
      </c>
      <c r="F111" s="288">
        <v>0.128</v>
      </c>
      <c r="G111" s="37"/>
      <c r="H111" s="43"/>
    </row>
    <row r="112" s="2" customFormat="1" ht="16.8" customHeight="1">
      <c r="A112" s="37"/>
      <c r="B112" s="43"/>
      <c r="C112" s="289" t="s">
        <v>382</v>
      </c>
      <c r="D112" s="37"/>
      <c r="E112" s="37"/>
      <c r="F112" s="37"/>
      <c r="G112" s="37"/>
      <c r="H112" s="43"/>
    </row>
    <row r="113" s="2" customFormat="1" ht="16.8" customHeight="1">
      <c r="A113" s="37"/>
      <c r="B113" s="43"/>
      <c r="C113" s="287" t="s">
        <v>352</v>
      </c>
      <c r="D113" s="287" t="s">
        <v>353</v>
      </c>
      <c r="E113" s="16" t="s">
        <v>198</v>
      </c>
      <c r="F113" s="288">
        <v>0.128</v>
      </c>
      <c r="G113" s="37"/>
      <c r="H113" s="43"/>
    </row>
    <row r="114" s="2" customFormat="1" ht="16.8" customHeight="1">
      <c r="A114" s="37"/>
      <c r="B114" s="43"/>
      <c r="C114" s="287" t="s">
        <v>357</v>
      </c>
      <c r="D114" s="287" t="s">
        <v>358</v>
      </c>
      <c r="E114" s="16" t="s">
        <v>198</v>
      </c>
      <c r="F114" s="288">
        <v>0.128</v>
      </c>
      <c r="G114" s="37"/>
      <c r="H114" s="43"/>
    </row>
    <row r="115" s="2" customFormat="1" ht="16.8" customHeight="1">
      <c r="A115" s="37"/>
      <c r="B115" s="43"/>
      <c r="C115" s="287" t="s">
        <v>361</v>
      </c>
      <c r="D115" s="287" t="s">
        <v>362</v>
      </c>
      <c r="E115" s="16" t="s">
        <v>198</v>
      </c>
      <c r="F115" s="288">
        <v>0.38400000000000001</v>
      </c>
      <c r="G115" s="37"/>
      <c r="H115" s="43"/>
    </row>
    <row r="116" s="2" customFormat="1" ht="7.44" customHeight="1">
      <c r="A116" s="37"/>
      <c r="B116" s="170"/>
      <c r="C116" s="171"/>
      <c r="D116" s="171"/>
      <c r="E116" s="171"/>
      <c r="F116" s="171"/>
      <c r="G116" s="171"/>
      <c r="H116" s="43"/>
    </row>
    <row r="117" s="2" customFormat="1">
      <c r="A117" s="37"/>
      <c r="B117" s="37"/>
      <c r="C117" s="37"/>
      <c r="D117" s="37"/>
      <c r="E117" s="37"/>
      <c r="F117" s="37"/>
      <c r="G117" s="37"/>
      <c r="H117" s="37"/>
    </row>
  </sheetData>
  <sheetProtection sheet="1" formatColumns="0" formatRows="0" objects="1" scenarios="1" spinCount="100000" saltValue="x31nMwsepRey1Lq4xR+flwSXurNiHUW9SNyocJGeJlmMlsbzxM5D4FBH+es67EOkyCdXYLjn9utVwBi6L8DUMQ==" hashValue="jaUeMh1CJQorpzPrrJtRAlRRRE4YfGIzaBjkbsyfRQxphjo6D/tFSHWP3sHNorCl1Ov69gvQDCPipdwDL2y1t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Igor Hrazdil</dc:creator>
  <cp:lastModifiedBy>Ing. Igor Hrazdil</cp:lastModifiedBy>
  <dcterms:created xsi:type="dcterms:W3CDTF">2024-03-06T09:27:07Z</dcterms:created>
  <dcterms:modified xsi:type="dcterms:W3CDTF">2024-03-06T09:27:15Z</dcterms:modified>
</cp:coreProperties>
</file>