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0"/>
  <workbookPr/>
  <bookViews>
    <workbookView xWindow="0" yWindow="0" windowWidth="28800" windowHeight="11625" activeTab="0"/>
  </bookViews>
  <sheets>
    <sheet name="21052024 - technologie bazénu" sheetId="2" r:id="rId1"/>
  </sheets>
  <definedNames>
    <definedName name="_xlnm._FilterDatabase" localSheetId="0" hidden="1">'21052024 - technologie bazénu'!$C$116:$K$140</definedName>
    <definedName name="_xlnm.Print_Area" localSheetId="0">'21052024 - technologie bazénu'!$C$4:$J$76,'21052024 - technologie bazénu'!$C$82:$J$100,'21052024 - technologie bazénu'!$C$106:$J$140</definedName>
    <definedName name="_xlnm.Print_Titles" localSheetId="0">'21052024 - technologie bazénu'!$116:$116</definedName>
  </definedNames>
  <calcPr calcId="191029"/>
</workbook>
</file>

<file path=xl/sharedStrings.xml><?xml version="1.0" encoding="utf-8"?>
<sst xmlns="http://schemas.openxmlformats.org/spreadsheetml/2006/main" count="190" uniqueCount="101">
  <si>
    <t/>
  </si>
  <si>
    <t>False</t>
  </si>
  <si>
    <t>{0e54f775-66d6-4607-9565-e1c70858bb23}</t>
  </si>
  <si>
    <t>&gt;&gt;  skryté sloupce  &lt;&lt;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</si>
  <si>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</si>
  <si>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</si>
  <si>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</si>
  <si>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</si>
  <si>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</si>
  <si>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</si>
  <si>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</si>
  <si>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</si>
  <si>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</si>
  <si>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</si>
  <si>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</si>
  <si>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</si>
  <si>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</si>
  <si>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</si>
  <si>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</si>
  <si>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</si>
  <si>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</si>
  <si>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</si>
  <si>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</si>
  <si>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</si>
  <si>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</si>
  <si>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</si>
  <si>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</si>
  <si>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</si>
  <si>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</si>
  <si>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</si>
  <si>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</si>
  <si>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</si>
  <si>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</si>
  <si>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</si>
  <si>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</si>
  <si>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</si>
  <si>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</si>
  <si>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</si>
  <si>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Popis</t>
  </si>
  <si>
    <t>Typ</t>
  </si>
  <si>
    <t>D</t>
  </si>
  <si>
    <t>0</t>
  </si>
  <si>
    <t>1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</si>
  <si>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</si>
  <si>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</si>
  <si>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</si>
  <si>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</si>
  <si>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</si>
  <si>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</si>
  <si>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</si>
  <si>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</si>
  <si>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</si>
  <si>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</si>
  <si>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</si>
  <si>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</si>
  <si>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</si>
  <si>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</si>
  <si>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</si>
  <si>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</si>
  <si>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</si>
  <si>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</si>
  <si>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</si>
  <si>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</si>
  <si>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</si>
  <si>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</si>
  <si>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</si>
  <si>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</si>
  <si>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4</t>
  </si>
  <si>
    <t>32736406</t>
  </si>
  <si>
    <t>446046935</t>
  </si>
  <si>
    <t>1675098312</t>
  </si>
  <si>
    <t>1513697757</t>
  </si>
  <si>
    <t>Technologie bazénu</t>
  </si>
  <si>
    <t>Písková náplň</t>
  </si>
  <si>
    <t>ruční baterie 5-ti ventilová D 90</t>
  </si>
  <si>
    <t>trubka ocelová pozinkovaná 1,85m</t>
  </si>
  <si>
    <t>2 objímky hmoždinky a spoj.mat. D 90</t>
  </si>
  <si>
    <t>Manuální termostat, čidlo teploty, oběhové čerpadlo</t>
  </si>
  <si>
    <t>Membránové čerpadlo – chlór</t>
  </si>
  <si>
    <t>Membránové čerpadlo</t>
  </si>
  <si>
    <t>Externí display</t>
  </si>
  <si>
    <t>Vodinstalace-dopouštění</t>
  </si>
  <si>
    <t>Potrubní rozvody včetně armatur</t>
  </si>
  <si>
    <t>Snímání hladiny v přepadové nádrži</t>
  </si>
  <si>
    <t>Montáž, zapojení uvedených tech. + doprava</t>
  </si>
  <si>
    <t>Montážní a upínací spojovací mat.</t>
  </si>
  <si>
    <t>Elektroinstalace + rozvaděč + revize | 8,2 kW - CYKY 5 x 2,5</t>
  </si>
  <si>
    <t>Režijní náklady, dokumentace, zaškolení</t>
  </si>
  <si>
    <t>ks</t>
  </si>
  <si>
    <t>kg</t>
  </si>
  <si>
    <t>Město Ostrov</t>
  </si>
  <si>
    <t>Technologie bazénu - ZŠ Masarykova</t>
  </si>
  <si>
    <t xml:space="preserve">    1 - Technologie bazénu</t>
  </si>
  <si>
    <t>Celkové náklady za stavbu 1)</t>
  </si>
  <si>
    <t>Jáchymovská 1, 363 01 Ostrov</t>
  </si>
  <si>
    <t>filtr 45 m3/h, jednovrstvý, přip.D90 4kg/cm2,1,2</t>
  </si>
  <si>
    <t>Čerpadlo  400V, 48 m3/h, 2,60 kW</t>
  </si>
  <si>
    <t>Tepelný výměník 293,0 kW, (1 000 000 kcal.)</t>
  </si>
  <si>
    <t>Automatický dávkovač chemie</t>
  </si>
  <si>
    <t>UW Lampa 120 – 30 – AEP – TS – AW – 2000 W</t>
  </si>
  <si>
    <t>Indukční průtokoměr  DN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</si>
</sst>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6" fillId="2" borderId="0" xfId="0" applyFont="1" applyFill="1" applyAlignment="1">
      <alignment horizontal="left" vertical="center"/>
    </xf>
    <xf numFmtId="4" fontId="16" fillId="2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0" xfId="0" applyNumberFormat="1" applyFont="1" applyAlignment="1">
      <alignment/>
    </xf>
    <xf numFmtId="166" fontId="20" fillId="0" borderId="8" xfId="0" applyNumberFormat="1" applyFont="1" applyBorder="1" applyAlignment="1">
      <alignment/>
    </xf>
    <xf numFmtId="166" fontId="20" fillId="0" borderId="17" xfId="0" applyNumberFormat="1" applyFont="1" applyBorder="1" applyAlignment="1">
      <alignment/>
    </xf>
    <xf numFmtId="4" fontId="21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14" fillId="0" borderId="20" xfId="0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167" fontId="14" fillId="0" borderId="20" xfId="0" applyNumberFormat="1" applyFont="1" applyBorder="1" applyAlignment="1" applyProtection="1">
      <alignment vertical="center"/>
      <protection locked="0"/>
    </xf>
    <xf numFmtId="4" fontId="14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vertical="center"/>
    </xf>
    <xf numFmtId="166" fontId="15" fillId="0" borderId="19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1"/>
  <sheetViews>
    <sheetView showGridLines="0" tabSelected="1" workbookViewId="0" topLeftCell="A1">
      <selection activeCell="J120" sqref="J12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39"/>
    </row>
    <row r="2" spans="12:46" s="1" customFormat="1" ht="36.95" customHeight="1">
      <c r="L2" s="110" t="s">
        <v>3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AT2" s="8" t="s">
        <v>2</v>
      </c>
    </row>
    <row r="3" spans="2:46" s="1" customFormat="1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43</v>
      </c>
    </row>
    <row r="4" spans="2:46" s="1" customFormat="1" ht="24.95" customHeight="1">
      <c r="B4" s="11"/>
      <c r="D4" s="12" t="s">
        <v>44</v>
      </c>
      <c r="L4" s="11"/>
      <c r="M4" s="40" t="s">
        <v>4</v>
      </c>
      <c r="AT4" s="8" t="s">
        <v>1</v>
      </c>
    </row>
    <row r="5" spans="2:12" s="1" customFormat="1" ht="6.95" customHeight="1">
      <c r="B5" s="11"/>
      <c r="L5" s="11"/>
    </row>
    <row r="6" spans="1:31" s="2" customFormat="1" ht="12" customHeight="1">
      <c r="A6" s="16"/>
      <c r="B6" s="17"/>
      <c r="C6" s="16"/>
      <c r="D6" s="14" t="s">
        <v>5</v>
      </c>
      <c r="E6" s="16"/>
      <c r="F6" s="16"/>
      <c r="G6" s="16"/>
      <c r="H6" s="16"/>
      <c r="I6" s="16"/>
      <c r="J6" s="16"/>
      <c r="K6" s="16"/>
      <c r="L6" s="20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2" customFormat="1" ht="16.5" customHeight="1">
      <c r="A7" s="16"/>
      <c r="B7" s="17"/>
      <c r="C7" s="16"/>
      <c r="D7" s="16"/>
      <c r="E7" s="108" t="str">
        <f>E109</f>
        <v>Technologie bazénu - ZŠ Masarykova</v>
      </c>
      <c r="F7" s="109"/>
      <c r="G7" s="109"/>
      <c r="H7" s="109"/>
      <c r="I7" s="16"/>
      <c r="J7" s="16"/>
      <c r="K7" s="16"/>
      <c r="L7" s="20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2" customFormat="1" ht="12">
      <c r="A8" s="16"/>
      <c r="B8" s="17"/>
      <c r="C8" s="16"/>
      <c r="D8" s="16"/>
      <c r="E8" s="16"/>
      <c r="F8" s="16"/>
      <c r="G8" s="16"/>
      <c r="H8" s="16"/>
      <c r="I8" s="16"/>
      <c r="J8" s="16"/>
      <c r="K8" s="16"/>
      <c r="L8" s="20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2" customFormat="1" ht="12" customHeight="1">
      <c r="A9" s="16"/>
      <c r="B9" s="17"/>
      <c r="C9" s="16"/>
      <c r="D9" s="14" t="s">
        <v>6</v>
      </c>
      <c r="E9" s="16"/>
      <c r="F9" s="13" t="s">
        <v>0</v>
      </c>
      <c r="G9" s="16"/>
      <c r="H9" s="16"/>
      <c r="I9" s="14" t="s">
        <v>7</v>
      </c>
      <c r="J9" s="13"/>
      <c r="K9" s="16"/>
      <c r="L9" s="2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2" customFormat="1" ht="12" customHeight="1">
      <c r="A10" s="16"/>
      <c r="B10" s="17"/>
      <c r="C10" s="16"/>
      <c r="D10" s="14" t="s">
        <v>8</v>
      </c>
      <c r="E10" s="16"/>
      <c r="F10" s="13" t="s">
        <v>9</v>
      </c>
      <c r="G10" s="16"/>
      <c r="H10" s="16"/>
      <c r="I10" s="14" t="s">
        <v>10</v>
      </c>
      <c r="J10" s="29"/>
      <c r="K10" s="16"/>
      <c r="L10" s="2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2" customFormat="1" ht="10.9" customHeight="1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2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2" customFormat="1" ht="12" customHeight="1">
      <c r="A12" s="16"/>
      <c r="B12" s="17"/>
      <c r="C12" s="16"/>
      <c r="D12" s="14" t="s">
        <v>11</v>
      </c>
      <c r="E12" s="16"/>
      <c r="F12" s="16" t="s">
        <v>90</v>
      </c>
      <c r="G12" s="16"/>
      <c r="H12" s="16"/>
      <c r="I12" s="14" t="s">
        <v>12</v>
      </c>
      <c r="J12" s="13"/>
      <c r="K12" s="16"/>
      <c r="L12" s="2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s="2" customFormat="1" ht="18" customHeight="1">
      <c r="A13" s="16"/>
      <c r="B13" s="17"/>
      <c r="C13" s="16"/>
      <c r="D13" s="16"/>
      <c r="E13" s="13"/>
      <c r="F13" s="16" t="s">
        <v>94</v>
      </c>
      <c r="G13" s="16"/>
      <c r="H13" s="16"/>
      <c r="I13" s="14" t="s">
        <v>13</v>
      </c>
      <c r="J13" s="13"/>
      <c r="K13" s="16"/>
      <c r="L13" s="2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2" customFormat="1" ht="6.95" customHeight="1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2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2" customFormat="1" ht="12" customHeight="1">
      <c r="A15" s="16"/>
      <c r="B15" s="17"/>
      <c r="C15" s="16"/>
      <c r="D15" s="14" t="s">
        <v>14</v>
      </c>
      <c r="E15" s="16"/>
      <c r="F15" s="16"/>
      <c r="G15" s="16"/>
      <c r="H15" s="16"/>
      <c r="I15" s="14" t="s">
        <v>12</v>
      </c>
      <c r="J15" s="13"/>
      <c r="K15" s="16"/>
      <c r="L15" s="2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2" customFormat="1" ht="18" customHeight="1">
      <c r="A16" s="16"/>
      <c r="B16" s="17"/>
      <c r="C16" s="16"/>
      <c r="D16" s="16"/>
      <c r="E16" s="112"/>
      <c r="F16" s="112"/>
      <c r="G16" s="112"/>
      <c r="H16" s="112"/>
      <c r="I16" s="14" t="s">
        <v>13</v>
      </c>
      <c r="J16" s="13"/>
      <c r="K16" s="16"/>
      <c r="L16" s="2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" customFormat="1" ht="6.95" customHeight="1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2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" customFormat="1" ht="12" customHeight="1">
      <c r="A18" s="16"/>
      <c r="B18" s="17"/>
      <c r="C18" s="16"/>
      <c r="D18" s="14" t="s">
        <v>15</v>
      </c>
      <c r="E18" s="16"/>
      <c r="F18" s="16"/>
      <c r="G18" s="16"/>
      <c r="H18" s="16"/>
      <c r="I18" s="14" t="s">
        <v>12</v>
      </c>
      <c r="J18" s="13"/>
      <c r="K18" s="16"/>
      <c r="L18" s="2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" customFormat="1" ht="18" customHeight="1">
      <c r="A19" s="16"/>
      <c r="B19" s="17"/>
      <c r="C19" s="16"/>
      <c r="D19" s="16"/>
      <c r="E19" s="13"/>
      <c r="F19" s="16"/>
      <c r="G19" s="16"/>
      <c r="H19" s="16"/>
      <c r="I19" s="14" t="s">
        <v>13</v>
      </c>
      <c r="J19" s="13"/>
      <c r="K19" s="16"/>
      <c r="L19" s="20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" customFormat="1" ht="6.95" customHeight="1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2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" customFormat="1" ht="12" customHeight="1">
      <c r="A21" s="16"/>
      <c r="B21" s="17"/>
      <c r="C21" s="16"/>
      <c r="D21" s="14" t="s">
        <v>16</v>
      </c>
      <c r="E21" s="16"/>
      <c r="F21" s="16"/>
      <c r="G21" s="16"/>
      <c r="H21" s="16"/>
      <c r="I21" s="14" t="s">
        <v>12</v>
      </c>
      <c r="J21" s="13"/>
      <c r="K21" s="16"/>
      <c r="L21" s="20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" customFormat="1" ht="18" customHeight="1">
      <c r="A22" s="16"/>
      <c r="B22" s="17"/>
      <c r="C22" s="16"/>
      <c r="D22" s="16"/>
      <c r="E22" s="13"/>
      <c r="F22" s="16"/>
      <c r="G22" s="16"/>
      <c r="H22" s="16"/>
      <c r="I22" s="14" t="s">
        <v>13</v>
      </c>
      <c r="J22" s="13"/>
      <c r="K22" s="16"/>
      <c r="L22" s="20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" customFormat="1" ht="6.95" customHeight="1">
      <c r="A23" s="16"/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20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" customFormat="1" ht="12" customHeight="1">
      <c r="A24" s="16"/>
      <c r="B24" s="17"/>
      <c r="C24" s="16"/>
      <c r="D24" s="14" t="s">
        <v>17</v>
      </c>
      <c r="E24" s="16"/>
      <c r="F24" s="16"/>
      <c r="G24" s="16"/>
      <c r="H24" s="16"/>
      <c r="I24" s="16"/>
      <c r="J24" s="16"/>
      <c r="K24" s="16"/>
      <c r="L24" s="20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3" customFormat="1" ht="16.5" customHeight="1">
      <c r="A25" s="41"/>
      <c r="B25" s="42"/>
      <c r="C25" s="41"/>
      <c r="D25" s="41"/>
      <c r="E25" s="113" t="s">
        <v>0</v>
      </c>
      <c r="F25" s="113"/>
      <c r="G25" s="113"/>
      <c r="H25" s="113"/>
      <c r="I25" s="41"/>
      <c r="J25" s="41"/>
      <c r="K25" s="41"/>
      <c r="L25" s="43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20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2" customFormat="1" ht="6.95" customHeight="1">
      <c r="A27" s="16"/>
      <c r="B27" s="17"/>
      <c r="C27" s="16"/>
      <c r="D27" s="36"/>
      <c r="E27" s="36"/>
      <c r="F27" s="36"/>
      <c r="G27" s="36"/>
      <c r="H27" s="36"/>
      <c r="I27" s="36"/>
      <c r="J27" s="36"/>
      <c r="K27" s="36"/>
      <c r="L27" s="20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2" customFormat="1" ht="14.45" customHeight="1">
      <c r="A28" s="16"/>
      <c r="B28" s="17"/>
      <c r="C28" s="16"/>
      <c r="D28" s="13" t="s">
        <v>45</v>
      </c>
      <c r="E28" s="16"/>
      <c r="F28" s="16"/>
      <c r="G28" s="16"/>
      <c r="H28" s="16"/>
      <c r="I28" s="16"/>
      <c r="J28" s="44">
        <f>J94</f>
        <v>0</v>
      </c>
      <c r="K28" s="16"/>
      <c r="L28" s="20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2" customFormat="1" ht="14.45" customHeight="1">
      <c r="A29" s="16"/>
      <c r="B29" s="17"/>
      <c r="C29" s="16"/>
      <c r="D29" s="45" t="s">
        <v>46</v>
      </c>
      <c r="E29" s="16"/>
      <c r="F29" s="16"/>
      <c r="G29" s="16"/>
      <c r="H29" s="16"/>
      <c r="I29" s="16"/>
      <c r="J29" s="44">
        <v>0</v>
      </c>
      <c r="K29" s="16"/>
      <c r="L29" s="20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2" customFormat="1" ht="25.35" customHeight="1">
      <c r="A30" s="16"/>
      <c r="B30" s="17"/>
      <c r="C30" s="16"/>
      <c r="D30" s="46" t="s">
        <v>18</v>
      </c>
      <c r="E30" s="16"/>
      <c r="F30" s="16"/>
      <c r="G30" s="16"/>
      <c r="H30" s="16"/>
      <c r="I30" s="16"/>
      <c r="J30" s="38">
        <f>ROUND(J28+J29,2)</f>
        <v>0</v>
      </c>
      <c r="K30" s="16"/>
      <c r="L30" s="20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2" customFormat="1" ht="6.95" customHeight="1">
      <c r="A31" s="16"/>
      <c r="B31" s="17"/>
      <c r="C31" s="16"/>
      <c r="D31" s="36"/>
      <c r="E31" s="36"/>
      <c r="F31" s="36"/>
      <c r="G31" s="36"/>
      <c r="H31" s="36"/>
      <c r="I31" s="36"/>
      <c r="J31" s="36"/>
      <c r="K31" s="36"/>
      <c r="L31" s="20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2" customFormat="1" ht="14.45" customHeight="1">
      <c r="A32" s="16"/>
      <c r="B32" s="17"/>
      <c r="C32" s="16"/>
      <c r="D32" s="16"/>
      <c r="E32" s="16"/>
      <c r="F32" s="19" t="s">
        <v>20</v>
      </c>
      <c r="G32" s="16"/>
      <c r="H32" s="16"/>
      <c r="I32" s="19" t="s">
        <v>19</v>
      </c>
      <c r="J32" s="19" t="s">
        <v>21</v>
      </c>
      <c r="K32" s="16"/>
      <c r="L32" s="20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" customFormat="1" ht="14.45" customHeight="1">
      <c r="A33" s="16"/>
      <c r="B33" s="17"/>
      <c r="C33" s="16"/>
      <c r="D33" s="47" t="s">
        <v>22</v>
      </c>
      <c r="E33" s="14" t="s">
        <v>23</v>
      </c>
      <c r="F33" s="48">
        <f>ROUND((SUM(BE99:BE99)+SUM(BE117:BE140)),2)</f>
        <v>0</v>
      </c>
      <c r="G33" s="16"/>
      <c r="H33" s="16"/>
      <c r="I33" s="49">
        <v>0.21</v>
      </c>
      <c r="J33" s="48">
        <f>ROUND(((SUM(BE99:BE99)+SUM(BE117:BE140))*I33),2)</f>
        <v>0</v>
      </c>
      <c r="K33" s="16"/>
      <c r="L33" s="20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14.45" customHeight="1">
      <c r="A34" s="16"/>
      <c r="B34" s="17"/>
      <c r="C34" s="16"/>
      <c r="D34" s="16"/>
      <c r="E34" s="14" t="s">
        <v>24</v>
      </c>
      <c r="F34" s="48">
        <f>ROUND((SUM(BF99:BF99)+SUM(BF117:BF140)),2)</f>
        <v>0</v>
      </c>
      <c r="G34" s="16"/>
      <c r="H34" s="16"/>
      <c r="I34" s="49">
        <v>0.12</v>
      </c>
      <c r="J34" s="48">
        <f>ROUND(((SUM(BF99:BF99)+SUM(BF117:BF140))*I34),2)</f>
        <v>0</v>
      </c>
      <c r="K34" s="16"/>
      <c r="L34" s="20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" customFormat="1" ht="14.45" customHeight="1" hidden="1">
      <c r="A35" s="16"/>
      <c r="B35" s="17"/>
      <c r="C35" s="16"/>
      <c r="D35" s="16"/>
      <c r="E35" s="14" t="s">
        <v>25</v>
      </c>
      <c r="F35" s="48">
        <f>ROUND((SUM(BG99:BG99)+SUM(BG117:BG140)),2)</f>
        <v>0</v>
      </c>
      <c r="G35" s="16"/>
      <c r="H35" s="16"/>
      <c r="I35" s="49">
        <v>0.21</v>
      </c>
      <c r="J35" s="48">
        <f>0</f>
        <v>0</v>
      </c>
      <c r="K35" s="16"/>
      <c r="L35" s="20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" customFormat="1" ht="14.45" customHeight="1" hidden="1">
      <c r="A36" s="16"/>
      <c r="B36" s="17"/>
      <c r="C36" s="16"/>
      <c r="D36" s="16"/>
      <c r="E36" s="14" t="s">
        <v>26</v>
      </c>
      <c r="F36" s="48">
        <f>ROUND((SUM(BH99:BH99)+SUM(BH117:BH140)),2)</f>
        <v>0</v>
      </c>
      <c r="G36" s="16"/>
      <c r="H36" s="16"/>
      <c r="I36" s="49">
        <v>0.12</v>
      </c>
      <c r="J36" s="48">
        <f>0</f>
        <v>0</v>
      </c>
      <c r="K36" s="16"/>
      <c r="L36" s="20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2" customFormat="1" ht="14.45" customHeight="1" hidden="1">
      <c r="A37" s="16"/>
      <c r="B37" s="17"/>
      <c r="C37" s="16"/>
      <c r="D37" s="16"/>
      <c r="E37" s="14" t="s">
        <v>27</v>
      </c>
      <c r="F37" s="48">
        <f>ROUND((SUM(BI99:BI99)+SUM(BI117:BI140)),2)</f>
        <v>0</v>
      </c>
      <c r="G37" s="16"/>
      <c r="H37" s="16"/>
      <c r="I37" s="49">
        <v>0</v>
      </c>
      <c r="J37" s="48">
        <f>0</f>
        <v>0</v>
      </c>
      <c r="K37" s="16"/>
      <c r="L37" s="20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2" customFormat="1" ht="6.95" customHeight="1">
      <c r="A38" s="16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2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2" customFormat="1" ht="25.35" customHeight="1">
      <c r="A39" s="16"/>
      <c r="B39" s="17"/>
      <c r="C39" s="50"/>
      <c r="D39" s="51" t="s">
        <v>28</v>
      </c>
      <c r="E39" s="31"/>
      <c r="F39" s="31"/>
      <c r="G39" s="52" t="s">
        <v>29</v>
      </c>
      <c r="H39" s="53" t="s">
        <v>30</v>
      </c>
      <c r="I39" s="31"/>
      <c r="J39" s="54">
        <f>SUM(J30:J37)</f>
        <v>0</v>
      </c>
      <c r="K39" s="55"/>
      <c r="L39" s="2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2" customFormat="1" ht="14.45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20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2:12" s="1" customFormat="1" ht="14.45" customHeight="1">
      <c r="B41" s="11"/>
      <c r="L41" s="11"/>
    </row>
    <row r="42" spans="2:12" s="1" customFormat="1" ht="14.45" customHeight="1">
      <c r="B42" s="11"/>
      <c r="L42" s="11"/>
    </row>
    <row r="43" spans="2:12" s="1" customFormat="1" ht="14.45" customHeight="1">
      <c r="B43" s="11"/>
      <c r="L43" s="11"/>
    </row>
    <row r="44" spans="2:12" s="1" customFormat="1" ht="14.45" customHeight="1">
      <c r="B44" s="11"/>
      <c r="L44" s="11"/>
    </row>
    <row r="45" spans="2:12" s="1" customFormat="1" ht="14.45" customHeight="1">
      <c r="B45" s="11"/>
      <c r="L45" s="11"/>
    </row>
    <row r="46" spans="2:12" s="1" customFormat="1" ht="14.45" customHeight="1">
      <c r="B46" s="11"/>
      <c r="L46" s="11"/>
    </row>
    <row r="47" spans="2:12" s="1" customFormat="1" ht="14.45" customHeight="1">
      <c r="B47" s="11"/>
      <c r="L47" s="11"/>
    </row>
    <row r="48" spans="2:12" s="1" customFormat="1" ht="14.45" customHeight="1">
      <c r="B48" s="11"/>
      <c r="L48" s="11"/>
    </row>
    <row r="49" spans="2:12" s="1" customFormat="1" ht="14.45" customHeight="1">
      <c r="B49" s="11"/>
      <c r="L49" s="11"/>
    </row>
    <row r="50" spans="2:12" s="2" customFormat="1" ht="14.45" customHeight="1">
      <c r="B50" s="20"/>
      <c r="D50" s="21" t="s">
        <v>31</v>
      </c>
      <c r="E50" s="22"/>
      <c r="F50" s="22"/>
      <c r="G50" s="21" t="s">
        <v>32</v>
      </c>
      <c r="H50" s="22"/>
      <c r="I50" s="22"/>
      <c r="J50" s="22"/>
      <c r="K50" s="22"/>
      <c r="L50" s="20"/>
    </row>
    <row r="51" spans="2:12" ht="12">
      <c r="B51" s="11"/>
      <c r="L51" s="11"/>
    </row>
    <row r="52" spans="2:12" ht="12">
      <c r="B52" s="11"/>
      <c r="L52" s="11"/>
    </row>
    <row r="53" spans="2:12" ht="12">
      <c r="B53" s="11"/>
      <c r="L53" s="11"/>
    </row>
    <row r="54" spans="2:12" ht="12">
      <c r="B54" s="11"/>
      <c r="L54" s="11"/>
    </row>
    <row r="55" spans="2:12" ht="12">
      <c r="B55" s="11"/>
      <c r="L55" s="11"/>
    </row>
    <row r="56" spans="2:12" ht="12">
      <c r="B56" s="11"/>
      <c r="L56" s="11"/>
    </row>
    <row r="57" spans="2:12" ht="12">
      <c r="B57" s="11"/>
      <c r="L57" s="11"/>
    </row>
    <row r="58" spans="2:12" ht="12">
      <c r="B58" s="11"/>
      <c r="L58" s="11"/>
    </row>
    <row r="59" spans="2:12" ht="12">
      <c r="B59" s="11"/>
      <c r="L59" s="11"/>
    </row>
    <row r="60" spans="2:12" ht="12">
      <c r="B60" s="11"/>
      <c r="L60" s="11"/>
    </row>
    <row r="61" spans="1:31" s="2" customFormat="1" ht="12.75">
      <c r="A61" s="16"/>
      <c r="B61" s="17"/>
      <c r="C61" s="16"/>
      <c r="D61" s="23" t="s">
        <v>33</v>
      </c>
      <c r="E61" s="18"/>
      <c r="F61" s="56" t="s">
        <v>34</v>
      </c>
      <c r="G61" s="23" t="s">
        <v>33</v>
      </c>
      <c r="H61" s="18"/>
      <c r="I61" s="18"/>
      <c r="J61" s="57" t="s">
        <v>34</v>
      </c>
      <c r="K61" s="18"/>
      <c r="L61" s="20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2:12" ht="12">
      <c r="B62" s="11"/>
      <c r="L62" s="11"/>
    </row>
    <row r="63" spans="2:12" ht="12">
      <c r="B63" s="11"/>
      <c r="L63" s="11"/>
    </row>
    <row r="64" spans="2:12" ht="12">
      <c r="B64" s="11"/>
      <c r="L64" s="11"/>
    </row>
    <row r="65" spans="1:31" s="2" customFormat="1" ht="12.75">
      <c r="A65" s="16"/>
      <c r="B65" s="17"/>
      <c r="C65" s="16"/>
      <c r="D65" s="21" t="s">
        <v>35</v>
      </c>
      <c r="E65" s="24"/>
      <c r="F65" s="24"/>
      <c r="G65" s="21" t="s">
        <v>36</v>
      </c>
      <c r="H65" s="24"/>
      <c r="I65" s="24"/>
      <c r="J65" s="24"/>
      <c r="K65" s="24"/>
      <c r="L65" s="20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2:12" ht="12">
      <c r="B66" s="11"/>
      <c r="L66" s="11"/>
    </row>
    <row r="67" spans="2:12" ht="12">
      <c r="B67" s="11"/>
      <c r="L67" s="11"/>
    </row>
    <row r="68" spans="2:12" ht="12">
      <c r="B68" s="11"/>
      <c r="L68" s="11"/>
    </row>
    <row r="69" spans="2:12" ht="12">
      <c r="B69" s="11"/>
      <c r="L69" s="11"/>
    </row>
    <row r="70" spans="2:12" ht="12">
      <c r="B70" s="11"/>
      <c r="L70" s="11"/>
    </row>
    <row r="71" spans="2:12" ht="12">
      <c r="B71" s="11"/>
      <c r="L71" s="11"/>
    </row>
    <row r="72" spans="2:12" ht="12">
      <c r="B72" s="11"/>
      <c r="L72" s="11"/>
    </row>
    <row r="73" spans="2:12" ht="12">
      <c r="B73" s="11"/>
      <c r="L73" s="11"/>
    </row>
    <row r="74" spans="2:12" ht="12">
      <c r="B74" s="11"/>
      <c r="L74" s="11"/>
    </row>
    <row r="75" spans="2:12" ht="12">
      <c r="B75" s="11"/>
      <c r="L75" s="11"/>
    </row>
    <row r="76" spans="1:31" s="2" customFormat="1" ht="12.75">
      <c r="A76" s="16"/>
      <c r="B76" s="17"/>
      <c r="C76" s="16"/>
      <c r="D76" s="23" t="s">
        <v>33</v>
      </c>
      <c r="E76" s="18"/>
      <c r="F76" s="56" t="s">
        <v>34</v>
      </c>
      <c r="G76" s="23" t="s">
        <v>33</v>
      </c>
      <c r="H76" s="18"/>
      <c r="I76" s="18"/>
      <c r="J76" s="57" t="s">
        <v>34</v>
      </c>
      <c r="K76" s="18"/>
      <c r="L76" s="20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" customFormat="1" ht="14.45" customHeight="1">
      <c r="A77" s="16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0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31" s="2" customFormat="1" ht="6.95" customHeight="1">
      <c r="A81" s="16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0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2" customFormat="1" ht="24.95" customHeight="1">
      <c r="A82" s="16"/>
      <c r="B82" s="17"/>
      <c r="C82" s="12" t="s">
        <v>47</v>
      </c>
      <c r="D82" s="16"/>
      <c r="E82" s="16"/>
      <c r="F82" s="16"/>
      <c r="G82" s="16"/>
      <c r="H82" s="16"/>
      <c r="I82" s="16"/>
      <c r="J82" s="16"/>
      <c r="K82" s="16"/>
      <c r="L82" s="20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2" customFormat="1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20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2" customFormat="1" ht="12" customHeight="1">
      <c r="A84" s="16"/>
      <c r="B84" s="17"/>
      <c r="C84" s="14" t="s">
        <v>5</v>
      </c>
      <c r="D84" s="16"/>
      <c r="E84" s="16"/>
      <c r="F84" s="16"/>
      <c r="G84" s="16"/>
      <c r="H84" s="16"/>
      <c r="I84" s="16"/>
      <c r="J84" s="16"/>
      <c r="K84" s="16"/>
      <c r="L84" s="20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2" customFormat="1" ht="16.5" customHeight="1">
      <c r="A85" s="16"/>
      <c r="B85" s="17"/>
      <c r="C85" s="16"/>
      <c r="D85" s="16"/>
      <c r="E85" s="108" t="str">
        <f>E7</f>
        <v>Technologie bazénu - ZŠ Masarykova</v>
      </c>
      <c r="F85" s="109"/>
      <c r="G85" s="109"/>
      <c r="H85" s="109"/>
      <c r="I85" s="16"/>
      <c r="J85" s="16"/>
      <c r="K85" s="16"/>
      <c r="L85" s="2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s="2" customFormat="1" ht="6.95" customHeight="1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20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s="2" customFormat="1" ht="12" customHeight="1">
      <c r="A87" s="16"/>
      <c r="B87" s="17"/>
      <c r="C87" s="14" t="s">
        <v>8</v>
      </c>
      <c r="D87" s="16"/>
      <c r="E87" s="16"/>
      <c r="F87" s="13" t="str">
        <f>F10</f>
        <v xml:space="preserve"> </v>
      </c>
      <c r="G87" s="16"/>
      <c r="H87" s="16"/>
      <c r="I87" s="14" t="s">
        <v>10</v>
      </c>
      <c r="J87" s="29"/>
      <c r="K87" s="16"/>
      <c r="L87" s="20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s="2" customFormat="1" ht="6.9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2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s="2" customFormat="1" ht="15.2" customHeight="1">
      <c r="A89" s="16"/>
      <c r="B89" s="17"/>
      <c r="C89" s="14" t="s">
        <v>11</v>
      </c>
      <c r="D89" s="16"/>
      <c r="E89" s="16"/>
      <c r="F89" s="13" t="s">
        <v>90</v>
      </c>
      <c r="G89" s="16"/>
      <c r="H89" s="16"/>
      <c r="I89" s="14" t="s">
        <v>15</v>
      </c>
      <c r="J89" s="15"/>
      <c r="K89" s="16"/>
      <c r="L89" s="2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s="2" customFormat="1" ht="15.2" customHeight="1">
      <c r="A90" s="16"/>
      <c r="B90" s="17"/>
      <c r="C90" s="14" t="s">
        <v>14</v>
      </c>
      <c r="D90" s="16"/>
      <c r="E90" s="16"/>
      <c r="F90" s="13"/>
      <c r="G90" s="16"/>
      <c r="H90" s="16"/>
      <c r="I90" s="14" t="s">
        <v>16</v>
      </c>
      <c r="J90" s="15"/>
      <c r="K90" s="16"/>
      <c r="L90" s="2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s="2" customFormat="1" ht="10.35" customHeight="1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2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s="2" customFormat="1" ht="29.25" customHeight="1">
      <c r="A92" s="16"/>
      <c r="B92" s="17"/>
      <c r="C92" s="58" t="s">
        <v>48</v>
      </c>
      <c r="D92" s="50"/>
      <c r="E92" s="50"/>
      <c r="F92" s="50"/>
      <c r="G92" s="50"/>
      <c r="H92" s="50"/>
      <c r="I92" s="50"/>
      <c r="J92" s="59" t="s">
        <v>49</v>
      </c>
      <c r="K92" s="50"/>
      <c r="L92" s="2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s="2" customFormat="1" ht="10.3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2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47" s="2" customFormat="1" ht="22.9" customHeight="1">
      <c r="A94" s="16"/>
      <c r="B94" s="17"/>
      <c r="C94" s="60" t="s">
        <v>50</v>
      </c>
      <c r="D94" s="16"/>
      <c r="E94" s="16"/>
      <c r="F94" s="16"/>
      <c r="G94" s="16"/>
      <c r="H94" s="16"/>
      <c r="I94" s="16"/>
      <c r="J94" s="38">
        <f>J117</f>
        <v>0</v>
      </c>
      <c r="K94" s="16"/>
      <c r="L94" s="2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U94" s="8" t="s">
        <v>51</v>
      </c>
    </row>
    <row r="95" spans="2:12" s="4" customFormat="1" ht="24.95" customHeight="1">
      <c r="B95" s="61"/>
      <c r="D95" s="62"/>
      <c r="E95" s="63"/>
      <c r="F95" s="63"/>
      <c r="G95" s="63"/>
      <c r="H95" s="63"/>
      <c r="I95" s="63"/>
      <c r="J95" s="64">
        <f>J118</f>
        <v>0</v>
      </c>
      <c r="L95" s="61"/>
    </row>
    <row r="96" spans="2:12" s="5" customFormat="1" ht="19.9" customHeight="1">
      <c r="B96" s="65"/>
      <c r="D96" s="66" t="s">
        <v>92</v>
      </c>
      <c r="E96" s="67"/>
      <c r="F96" s="67"/>
      <c r="G96" s="67"/>
      <c r="H96" s="67"/>
      <c r="I96" s="67"/>
      <c r="J96" s="68">
        <f>J119</f>
        <v>0</v>
      </c>
      <c r="L96" s="65"/>
    </row>
    <row r="97" spans="1:31" s="2" customFormat="1" ht="21.75" customHeight="1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20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s="2" customFormat="1" ht="6.95" customHeight="1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20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s="2" customFormat="1" ht="18" customHeight="1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20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s="2" customFormat="1" ht="29.25" customHeight="1">
      <c r="A100" s="16"/>
      <c r="B100" s="17"/>
      <c r="C100" s="70" t="s">
        <v>93</v>
      </c>
      <c r="D100" s="50"/>
      <c r="E100" s="50"/>
      <c r="F100" s="50"/>
      <c r="G100" s="50"/>
      <c r="H100" s="50"/>
      <c r="I100" s="50"/>
      <c r="J100" s="71">
        <f>J94</f>
        <v>0</v>
      </c>
      <c r="K100" s="50"/>
      <c r="L100" s="20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1" s="2" customFormat="1" ht="6.95" customHeight="1">
      <c r="A101" s="16"/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0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5" spans="1:31" s="2" customFormat="1" ht="6.95" customHeight="1">
      <c r="A105" s="16"/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0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 s="2" customFormat="1" ht="24.95" customHeight="1">
      <c r="A106" s="16"/>
      <c r="B106" s="17"/>
      <c r="C106" s="12" t="s">
        <v>52</v>
      </c>
      <c r="D106" s="16"/>
      <c r="E106" s="16"/>
      <c r="F106" s="16"/>
      <c r="G106" s="16"/>
      <c r="H106" s="16"/>
      <c r="I106" s="16"/>
      <c r="J106" s="16"/>
      <c r="K106" s="16"/>
      <c r="L106" s="20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 s="2" customFormat="1" ht="6.95" customHeight="1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20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 s="2" customFormat="1" ht="12" customHeight="1">
      <c r="A108" s="16"/>
      <c r="B108" s="17"/>
      <c r="C108" s="14" t="s">
        <v>5</v>
      </c>
      <c r="D108" s="16"/>
      <c r="E108" s="16"/>
      <c r="F108" s="16"/>
      <c r="G108" s="16"/>
      <c r="H108" s="16"/>
      <c r="I108" s="16"/>
      <c r="J108" s="16"/>
      <c r="K108" s="16"/>
      <c r="L108" s="20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s="2" customFormat="1" ht="16.5" customHeight="1">
      <c r="A109" s="16"/>
      <c r="B109" s="17"/>
      <c r="C109" s="16"/>
      <c r="D109" s="16"/>
      <c r="E109" s="108" t="s">
        <v>91</v>
      </c>
      <c r="F109" s="109"/>
      <c r="G109" s="109"/>
      <c r="H109" s="109"/>
      <c r="I109" s="16"/>
      <c r="J109" s="16"/>
      <c r="K109" s="16"/>
      <c r="L109" s="20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s="2" customFormat="1" ht="6.95" customHeight="1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2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s="2" customFormat="1" ht="12" customHeight="1">
      <c r="A111" s="16"/>
      <c r="B111" s="17"/>
      <c r="C111" s="14" t="s">
        <v>8</v>
      </c>
      <c r="D111" s="16"/>
      <c r="E111" s="16"/>
      <c r="F111" s="13" t="str">
        <f>F10</f>
        <v xml:space="preserve"> </v>
      </c>
      <c r="G111" s="16"/>
      <c r="H111" s="16"/>
      <c r="I111" s="14" t="s">
        <v>10</v>
      </c>
      <c r="J111" s="29"/>
      <c r="K111" s="16"/>
      <c r="L111" s="20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s="2" customFormat="1" ht="6.95" customHeight="1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20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31" s="2" customFormat="1" ht="15.2" customHeight="1">
      <c r="A113" s="16"/>
      <c r="B113" s="17"/>
      <c r="C113" s="14" t="s">
        <v>11</v>
      </c>
      <c r="D113" s="16"/>
      <c r="E113" s="16"/>
      <c r="F113" s="13" t="s">
        <v>90</v>
      </c>
      <c r="G113" s="16"/>
      <c r="H113" s="16"/>
      <c r="I113" s="14" t="s">
        <v>15</v>
      </c>
      <c r="J113" s="15"/>
      <c r="K113" s="16"/>
      <c r="L113" s="20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s="2" customFormat="1" ht="15.2" customHeight="1">
      <c r="A114" s="16"/>
      <c r="B114" s="17"/>
      <c r="C114" s="14" t="s">
        <v>14</v>
      </c>
      <c r="D114" s="16"/>
      <c r="E114" s="16"/>
      <c r="F114" s="13"/>
      <c r="G114" s="16"/>
      <c r="H114" s="16"/>
      <c r="I114" s="14" t="s">
        <v>16</v>
      </c>
      <c r="J114" s="15"/>
      <c r="K114" s="16"/>
      <c r="L114" s="20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s="2" customFormat="1" ht="10.35" customHeight="1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2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s="6" customFormat="1" ht="29.25" customHeight="1">
      <c r="A116" s="72"/>
      <c r="B116" s="73"/>
      <c r="C116" s="74" t="s">
        <v>53</v>
      </c>
      <c r="D116" s="75" t="s">
        <v>39</v>
      </c>
      <c r="E116" s="75" t="s">
        <v>37</v>
      </c>
      <c r="F116" s="75" t="s">
        <v>38</v>
      </c>
      <c r="G116" s="75" t="s">
        <v>54</v>
      </c>
      <c r="H116" s="75" t="s">
        <v>55</v>
      </c>
      <c r="I116" s="75" t="s">
        <v>56</v>
      </c>
      <c r="J116" s="76" t="s">
        <v>49</v>
      </c>
      <c r="K116" s="77" t="s">
        <v>57</v>
      </c>
      <c r="L116" s="78"/>
      <c r="M116" s="32" t="s">
        <v>0</v>
      </c>
      <c r="N116" s="33" t="s">
        <v>22</v>
      </c>
      <c r="O116" s="33" t="s">
        <v>58</v>
      </c>
      <c r="P116" s="33" t="s">
        <v>59</v>
      </c>
      <c r="Q116" s="33" t="s">
        <v>60</v>
      </c>
      <c r="R116" s="33" t="s">
        <v>61</v>
      </c>
      <c r="S116" s="33" t="s">
        <v>62</v>
      </c>
      <c r="T116" s="34" t="s">
        <v>63</v>
      </c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</row>
    <row r="117" spans="1:63" s="2" customFormat="1" ht="22.9" customHeight="1">
      <c r="A117" s="16"/>
      <c r="B117" s="17"/>
      <c r="C117" s="37" t="s">
        <v>64</v>
      </c>
      <c r="D117" s="16"/>
      <c r="E117" s="16"/>
      <c r="F117" s="16"/>
      <c r="G117" s="16"/>
      <c r="H117" s="16"/>
      <c r="I117" s="16"/>
      <c r="J117" s="79">
        <f>J118</f>
        <v>0</v>
      </c>
      <c r="K117" s="16"/>
      <c r="L117" s="17"/>
      <c r="M117" s="35"/>
      <c r="N117" s="30"/>
      <c r="O117" s="36"/>
      <c r="P117" s="80" t="e">
        <f>P118</f>
        <v>#REF!</v>
      </c>
      <c r="Q117" s="36"/>
      <c r="R117" s="80" t="e">
        <f>R118</f>
        <v>#REF!</v>
      </c>
      <c r="S117" s="36"/>
      <c r="T117" s="81" t="e">
        <f>T118</f>
        <v>#REF!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8" t="s">
        <v>40</v>
      </c>
      <c r="AU117" s="8" t="s">
        <v>51</v>
      </c>
      <c r="BK117" s="82" t="e">
        <f>BK118</f>
        <v>#REF!</v>
      </c>
    </row>
    <row r="118" spans="2:63" s="7" customFormat="1" ht="25.9" customHeight="1">
      <c r="B118" s="83"/>
      <c r="D118" s="84"/>
      <c r="E118" s="85"/>
      <c r="F118" s="85"/>
      <c r="J118" s="86">
        <f>SUM(J119)</f>
        <v>0</v>
      </c>
      <c r="L118" s="83"/>
      <c r="M118" s="87"/>
      <c r="N118" s="88"/>
      <c r="O118" s="88"/>
      <c r="P118" s="89" t="e">
        <f>P119+#REF!+#REF!+#REF!</f>
        <v>#REF!</v>
      </c>
      <c r="Q118" s="88"/>
      <c r="R118" s="89" t="e">
        <f>R119+#REF!+#REF!+#REF!</f>
        <v>#REF!</v>
      </c>
      <c r="S118" s="88"/>
      <c r="T118" s="90" t="e">
        <f>T119+#REF!+#REF!+#REF!</f>
        <v>#REF!</v>
      </c>
      <c r="AR118" s="84" t="s">
        <v>42</v>
      </c>
      <c r="AT118" s="91" t="s">
        <v>40</v>
      </c>
      <c r="AU118" s="91" t="s">
        <v>41</v>
      </c>
      <c r="AY118" s="84" t="s">
        <v>65</v>
      </c>
      <c r="BK118" s="92" t="e">
        <f>BK119+#REF!+#REF!+#REF!</f>
        <v>#REF!</v>
      </c>
    </row>
    <row r="119" spans="2:63" s="7" customFormat="1" ht="22.9" customHeight="1">
      <c r="B119" s="83"/>
      <c r="D119" s="84" t="s">
        <v>40</v>
      </c>
      <c r="E119" s="93" t="s">
        <v>42</v>
      </c>
      <c r="F119" s="93" t="s">
        <v>72</v>
      </c>
      <c r="J119" s="94">
        <f>SUM(J120:J140)</f>
        <v>0</v>
      </c>
      <c r="L119" s="83"/>
      <c r="M119" s="87"/>
      <c r="N119" s="88"/>
      <c r="O119" s="88"/>
      <c r="P119" s="89">
        <f>SUM(P120:P140)</f>
        <v>17845.338000000003</v>
      </c>
      <c r="Q119" s="88"/>
      <c r="R119" s="89">
        <f>SUM(R120:R140)</f>
        <v>0</v>
      </c>
      <c r="S119" s="88"/>
      <c r="T119" s="90">
        <f>SUM(T120:T140)</f>
        <v>0</v>
      </c>
      <c r="AR119" s="84" t="s">
        <v>42</v>
      </c>
      <c r="AT119" s="91" t="s">
        <v>40</v>
      </c>
      <c r="AU119" s="91" t="s">
        <v>42</v>
      </c>
      <c r="AY119" s="84" t="s">
        <v>65</v>
      </c>
      <c r="BK119" s="92">
        <f>SUM(BK120:BK140)</f>
        <v>0</v>
      </c>
    </row>
    <row r="120" spans="1:65" s="2" customFormat="1" ht="24.2" customHeight="1">
      <c r="A120" s="16"/>
      <c r="B120" s="69"/>
      <c r="C120" s="95">
        <v>1</v>
      </c>
      <c r="D120" s="95"/>
      <c r="E120" s="96"/>
      <c r="F120" s="97" t="s">
        <v>95</v>
      </c>
      <c r="G120" s="98" t="s">
        <v>88</v>
      </c>
      <c r="H120" s="99">
        <v>2</v>
      </c>
      <c r="I120" s="100"/>
      <c r="J120" s="100">
        <f>ROUND(I120*H120,2)</f>
        <v>0</v>
      </c>
      <c r="K120" s="101"/>
      <c r="L120" s="17"/>
      <c r="M120" s="102" t="s">
        <v>0</v>
      </c>
      <c r="N120" s="103" t="s">
        <v>23</v>
      </c>
      <c r="O120" s="104">
        <v>3.613</v>
      </c>
      <c r="P120" s="104">
        <f>O120*H120</f>
        <v>7.226</v>
      </c>
      <c r="Q120" s="104">
        <v>0</v>
      </c>
      <c r="R120" s="104">
        <f>Q120*H120</f>
        <v>0</v>
      </c>
      <c r="S120" s="104">
        <v>0</v>
      </c>
      <c r="T120" s="105">
        <f>S120*H120</f>
        <v>0</v>
      </c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R120" s="106" t="s">
        <v>67</v>
      </c>
      <c r="AT120" s="106" t="s">
        <v>66</v>
      </c>
      <c r="AU120" s="106" t="s">
        <v>43</v>
      </c>
      <c r="AY120" s="8" t="s">
        <v>65</v>
      </c>
      <c r="BE120" s="107">
        <f>IF(N120="základní",J120,0)</f>
        <v>0</v>
      </c>
      <c r="BF120" s="107">
        <f>IF(N120="snížená",J120,0)</f>
        <v>0</v>
      </c>
      <c r="BG120" s="107">
        <f>IF(N120="zákl. přenesená",J120,0)</f>
        <v>0</v>
      </c>
      <c r="BH120" s="107">
        <f>IF(N120="sníž. přenesená",J120,0)</f>
        <v>0</v>
      </c>
      <c r="BI120" s="107">
        <f>IF(N120="nulová",J120,0)</f>
        <v>0</v>
      </c>
      <c r="BJ120" s="8" t="s">
        <v>42</v>
      </c>
      <c r="BK120" s="107">
        <f>ROUND(I120*H120,2)</f>
        <v>0</v>
      </c>
      <c r="BL120" s="8" t="s">
        <v>67</v>
      </c>
      <c r="BM120" s="106" t="s">
        <v>68</v>
      </c>
    </row>
    <row r="121" spans="1:65" s="2" customFormat="1" ht="33" customHeight="1">
      <c r="A121" s="16"/>
      <c r="B121" s="69"/>
      <c r="C121" s="95">
        <v>2</v>
      </c>
      <c r="D121" s="95"/>
      <c r="E121" s="96"/>
      <c r="F121" s="97" t="s">
        <v>73</v>
      </c>
      <c r="G121" s="98" t="s">
        <v>89</v>
      </c>
      <c r="H121" s="99">
        <v>3970</v>
      </c>
      <c r="I121" s="100"/>
      <c r="J121" s="100">
        <f>ROUND(I121*H121,2)</f>
        <v>0</v>
      </c>
      <c r="K121" s="101"/>
      <c r="L121" s="17"/>
      <c r="M121" s="102" t="s">
        <v>0</v>
      </c>
      <c r="N121" s="103" t="s">
        <v>23</v>
      </c>
      <c r="O121" s="104">
        <v>4.493</v>
      </c>
      <c r="P121" s="104">
        <f>O121*H121</f>
        <v>17837.210000000003</v>
      </c>
      <c r="Q121" s="104">
        <v>0</v>
      </c>
      <c r="R121" s="104">
        <f>Q121*H121</f>
        <v>0</v>
      </c>
      <c r="S121" s="104">
        <v>0</v>
      </c>
      <c r="T121" s="105">
        <f>S121*H121</f>
        <v>0</v>
      </c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R121" s="106" t="s">
        <v>67</v>
      </c>
      <c r="AT121" s="106" t="s">
        <v>66</v>
      </c>
      <c r="AU121" s="106" t="s">
        <v>43</v>
      </c>
      <c r="AY121" s="8" t="s">
        <v>65</v>
      </c>
      <c r="BE121" s="107">
        <f>IF(N121="základní",J121,0)</f>
        <v>0</v>
      </c>
      <c r="BF121" s="107">
        <f>IF(N121="snížená",J121,0)</f>
        <v>0</v>
      </c>
      <c r="BG121" s="107">
        <f>IF(N121="zákl. přenesená",J121,0)</f>
        <v>0</v>
      </c>
      <c r="BH121" s="107">
        <f>IF(N121="sníž. přenesená",J121,0)</f>
        <v>0</v>
      </c>
      <c r="BI121" s="107">
        <f>IF(N121="nulová",J121,0)</f>
        <v>0</v>
      </c>
      <c r="BJ121" s="8" t="s">
        <v>42</v>
      </c>
      <c r="BK121" s="107">
        <f>ROUND(I121*H121,2)</f>
        <v>0</v>
      </c>
      <c r="BL121" s="8" t="s">
        <v>67</v>
      </c>
      <c r="BM121" s="106" t="s">
        <v>69</v>
      </c>
    </row>
    <row r="122" spans="1:65" s="2" customFormat="1" ht="37.9" customHeight="1">
      <c r="A122" s="16"/>
      <c r="B122" s="69"/>
      <c r="C122" s="95">
        <v>3</v>
      </c>
      <c r="D122" s="95"/>
      <c r="E122" s="96"/>
      <c r="F122" s="97" t="s">
        <v>96</v>
      </c>
      <c r="G122" s="98" t="s">
        <v>88</v>
      </c>
      <c r="H122" s="99">
        <v>2</v>
      </c>
      <c r="I122" s="100"/>
      <c r="J122" s="100">
        <f>ROUND(I122*H122,2)</f>
        <v>0</v>
      </c>
      <c r="K122" s="101"/>
      <c r="L122" s="17"/>
      <c r="M122" s="102" t="s">
        <v>0</v>
      </c>
      <c r="N122" s="103" t="s">
        <v>23</v>
      </c>
      <c r="O122" s="104">
        <v>0.411</v>
      </c>
      <c r="P122" s="104">
        <f>O122*H122</f>
        <v>0.822</v>
      </c>
      <c r="Q122" s="104">
        <v>0</v>
      </c>
      <c r="R122" s="104">
        <f>Q122*H122</f>
        <v>0</v>
      </c>
      <c r="S122" s="104">
        <v>0</v>
      </c>
      <c r="T122" s="105">
        <f>S122*H122</f>
        <v>0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R122" s="106" t="s">
        <v>67</v>
      </c>
      <c r="AT122" s="106" t="s">
        <v>66</v>
      </c>
      <c r="AU122" s="106" t="s">
        <v>43</v>
      </c>
      <c r="AY122" s="8" t="s">
        <v>65</v>
      </c>
      <c r="BE122" s="107">
        <f>IF(N122="základní",J122,0)</f>
        <v>0</v>
      </c>
      <c r="BF122" s="107">
        <f>IF(N122="snížená",J122,0)</f>
        <v>0</v>
      </c>
      <c r="BG122" s="107">
        <f>IF(N122="zákl. přenesená",J122,0)</f>
        <v>0</v>
      </c>
      <c r="BH122" s="107">
        <f>IF(N122="sníž. přenesená",J122,0)</f>
        <v>0</v>
      </c>
      <c r="BI122" s="107">
        <f>IF(N122="nulová",J122,0)</f>
        <v>0</v>
      </c>
      <c r="BJ122" s="8" t="s">
        <v>42</v>
      </c>
      <c r="BK122" s="107">
        <f>ROUND(I122*H122,2)</f>
        <v>0</v>
      </c>
      <c r="BL122" s="8" t="s">
        <v>67</v>
      </c>
      <c r="BM122" s="106" t="s">
        <v>70</v>
      </c>
    </row>
    <row r="123" spans="1:65" s="2" customFormat="1" ht="37.9" customHeight="1">
      <c r="A123" s="16"/>
      <c r="B123" s="69"/>
      <c r="C123" s="95">
        <v>4</v>
      </c>
      <c r="D123" s="95"/>
      <c r="E123" s="96"/>
      <c r="F123" s="97" t="s">
        <v>74</v>
      </c>
      <c r="G123" s="98" t="s">
        <v>88</v>
      </c>
      <c r="H123" s="99">
        <v>2</v>
      </c>
      <c r="I123" s="100"/>
      <c r="J123" s="100">
        <f aca="true" t="shared" si="0" ref="J123:J140">ROUND(I123*H123,2)</f>
        <v>0</v>
      </c>
      <c r="K123" s="101"/>
      <c r="L123" s="17"/>
      <c r="M123" s="102"/>
      <c r="N123" s="103"/>
      <c r="O123" s="104"/>
      <c r="P123" s="104"/>
      <c r="Q123" s="104"/>
      <c r="R123" s="104"/>
      <c r="S123" s="104"/>
      <c r="T123" s="105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R123" s="106"/>
      <c r="AT123" s="106"/>
      <c r="AU123" s="106"/>
      <c r="AY123" s="8"/>
      <c r="BE123" s="107"/>
      <c r="BF123" s="107"/>
      <c r="BG123" s="107"/>
      <c r="BH123" s="107"/>
      <c r="BI123" s="107"/>
      <c r="BJ123" s="8"/>
      <c r="BK123" s="107"/>
      <c r="BL123" s="8"/>
      <c r="BM123" s="106"/>
    </row>
    <row r="124" spans="1:65" s="2" customFormat="1" ht="37.9" customHeight="1">
      <c r="A124" s="16"/>
      <c r="B124" s="69"/>
      <c r="C124" s="95">
        <v>5</v>
      </c>
      <c r="D124" s="95"/>
      <c r="E124" s="96"/>
      <c r="F124" s="97" t="s">
        <v>75</v>
      </c>
      <c r="G124" s="98" t="s">
        <v>88</v>
      </c>
      <c r="H124" s="99">
        <v>4</v>
      </c>
      <c r="I124" s="100"/>
      <c r="J124" s="100">
        <f t="shared" si="0"/>
        <v>0</v>
      </c>
      <c r="K124" s="101"/>
      <c r="L124" s="17"/>
      <c r="M124" s="102"/>
      <c r="N124" s="103"/>
      <c r="O124" s="104"/>
      <c r="P124" s="104"/>
      <c r="Q124" s="104"/>
      <c r="R124" s="104"/>
      <c r="S124" s="104"/>
      <c r="T124" s="105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R124" s="106"/>
      <c r="AT124" s="106"/>
      <c r="AU124" s="106"/>
      <c r="AY124" s="8"/>
      <c r="BE124" s="107"/>
      <c r="BF124" s="107"/>
      <c r="BG124" s="107"/>
      <c r="BH124" s="107"/>
      <c r="BI124" s="107"/>
      <c r="BJ124" s="8"/>
      <c r="BK124" s="107"/>
      <c r="BL124" s="8"/>
      <c r="BM124" s="106"/>
    </row>
    <row r="125" spans="1:65" s="2" customFormat="1" ht="37.9" customHeight="1">
      <c r="A125" s="16"/>
      <c r="B125" s="69"/>
      <c r="C125" s="95">
        <v>6</v>
      </c>
      <c r="D125" s="95"/>
      <c r="E125" s="96"/>
      <c r="F125" s="97" t="s">
        <v>76</v>
      </c>
      <c r="G125" s="98" t="s">
        <v>88</v>
      </c>
      <c r="H125" s="99">
        <v>2</v>
      </c>
      <c r="I125" s="100"/>
      <c r="J125" s="100">
        <f t="shared" si="0"/>
        <v>0</v>
      </c>
      <c r="K125" s="101"/>
      <c r="L125" s="17"/>
      <c r="M125" s="102"/>
      <c r="N125" s="103"/>
      <c r="O125" s="104"/>
      <c r="P125" s="104"/>
      <c r="Q125" s="104"/>
      <c r="R125" s="104"/>
      <c r="S125" s="104"/>
      <c r="T125" s="105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R125" s="106"/>
      <c r="AT125" s="106"/>
      <c r="AU125" s="106"/>
      <c r="AY125" s="8"/>
      <c r="BE125" s="107"/>
      <c r="BF125" s="107"/>
      <c r="BG125" s="107"/>
      <c r="BH125" s="107"/>
      <c r="BI125" s="107"/>
      <c r="BJ125" s="8"/>
      <c r="BK125" s="107"/>
      <c r="BL125" s="8"/>
      <c r="BM125" s="106"/>
    </row>
    <row r="126" spans="1:65" s="2" customFormat="1" ht="37.9" customHeight="1">
      <c r="A126" s="16"/>
      <c r="B126" s="69"/>
      <c r="C126" s="95">
        <v>7</v>
      </c>
      <c r="D126" s="95"/>
      <c r="E126" s="96"/>
      <c r="F126" s="97" t="s">
        <v>97</v>
      </c>
      <c r="G126" s="98" t="s">
        <v>88</v>
      </c>
      <c r="H126" s="99">
        <v>1</v>
      </c>
      <c r="I126" s="100"/>
      <c r="J126" s="100">
        <f t="shared" si="0"/>
        <v>0</v>
      </c>
      <c r="K126" s="101"/>
      <c r="L126" s="17"/>
      <c r="M126" s="102"/>
      <c r="N126" s="103"/>
      <c r="O126" s="104"/>
      <c r="P126" s="104"/>
      <c r="Q126" s="104"/>
      <c r="R126" s="104"/>
      <c r="S126" s="104"/>
      <c r="T126" s="105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R126" s="106"/>
      <c r="AT126" s="106"/>
      <c r="AU126" s="106"/>
      <c r="AY126" s="8"/>
      <c r="BE126" s="107"/>
      <c r="BF126" s="107"/>
      <c r="BG126" s="107"/>
      <c r="BH126" s="107"/>
      <c r="BI126" s="107"/>
      <c r="BJ126" s="8"/>
      <c r="BK126" s="107"/>
      <c r="BL126" s="8"/>
      <c r="BM126" s="106"/>
    </row>
    <row r="127" spans="1:65" s="2" customFormat="1" ht="37.9" customHeight="1">
      <c r="A127" s="16"/>
      <c r="B127" s="69"/>
      <c r="C127" s="95">
        <v>8</v>
      </c>
      <c r="D127" s="95"/>
      <c r="E127" s="96"/>
      <c r="F127" s="97" t="s">
        <v>77</v>
      </c>
      <c r="G127" s="98" t="s">
        <v>88</v>
      </c>
      <c r="H127" s="99">
        <v>1</v>
      </c>
      <c r="I127" s="100"/>
      <c r="J127" s="100">
        <f t="shared" si="0"/>
        <v>0</v>
      </c>
      <c r="K127" s="101"/>
      <c r="L127" s="17"/>
      <c r="M127" s="102"/>
      <c r="N127" s="103"/>
      <c r="O127" s="104"/>
      <c r="P127" s="104"/>
      <c r="Q127" s="104"/>
      <c r="R127" s="104"/>
      <c r="S127" s="104"/>
      <c r="T127" s="105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R127" s="106"/>
      <c r="AT127" s="106"/>
      <c r="AU127" s="106"/>
      <c r="AY127" s="8"/>
      <c r="BE127" s="107"/>
      <c r="BF127" s="107"/>
      <c r="BG127" s="107"/>
      <c r="BH127" s="107"/>
      <c r="BI127" s="107"/>
      <c r="BJ127" s="8"/>
      <c r="BK127" s="107"/>
      <c r="BL127" s="8"/>
      <c r="BM127" s="106"/>
    </row>
    <row r="128" spans="1:65" s="2" customFormat="1" ht="37.9" customHeight="1">
      <c r="A128" s="16"/>
      <c r="B128" s="69"/>
      <c r="C128" s="95">
        <v>9</v>
      </c>
      <c r="D128" s="95"/>
      <c r="E128" s="96"/>
      <c r="F128" s="97" t="s">
        <v>98</v>
      </c>
      <c r="G128" s="98" t="s">
        <v>88</v>
      </c>
      <c r="H128" s="99">
        <v>1</v>
      </c>
      <c r="I128" s="100"/>
      <c r="J128" s="100">
        <f t="shared" si="0"/>
        <v>0</v>
      </c>
      <c r="K128" s="101"/>
      <c r="L128" s="17"/>
      <c r="M128" s="102"/>
      <c r="N128" s="103"/>
      <c r="O128" s="104"/>
      <c r="P128" s="104"/>
      <c r="Q128" s="104"/>
      <c r="R128" s="104"/>
      <c r="S128" s="104"/>
      <c r="T128" s="105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R128" s="106"/>
      <c r="AT128" s="106"/>
      <c r="AU128" s="106"/>
      <c r="AY128" s="8"/>
      <c r="BE128" s="107"/>
      <c r="BF128" s="107"/>
      <c r="BG128" s="107"/>
      <c r="BH128" s="107"/>
      <c r="BI128" s="107"/>
      <c r="BJ128" s="8"/>
      <c r="BK128" s="107"/>
      <c r="BL128" s="8"/>
      <c r="BM128" s="106"/>
    </row>
    <row r="129" spans="1:65" s="2" customFormat="1" ht="37.9" customHeight="1">
      <c r="A129" s="16"/>
      <c r="B129" s="69"/>
      <c r="C129" s="95">
        <v>10</v>
      </c>
      <c r="D129" s="95"/>
      <c r="E129" s="96"/>
      <c r="F129" s="97" t="s">
        <v>78</v>
      </c>
      <c r="G129" s="98" t="s">
        <v>88</v>
      </c>
      <c r="H129" s="99">
        <v>1</v>
      </c>
      <c r="I129" s="100"/>
      <c r="J129" s="100">
        <f t="shared" si="0"/>
        <v>0</v>
      </c>
      <c r="K129" s="101"/>
      <c r="L129" s="17"/>
      <c r="M129" s="102"/>
      <c r="N129" s="103"/>
      <c r="O129" s="104"/>
      <c r="P129" s="104"/>
      <c r="Q129" s="104"/>
      <c r="R129" s="104"/>
      <c r="S129" s="104"/>
      <c r="T129" s="105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R129" s="106"/>
      <c r="AT129" s="106"/>
      <c r="AU129" s="106"/>
      <c r="AY129" s="8"/>
      <c r="BE129" s="107"/>
      <c r="BF129" s="107"/>
      <c r="BG129" s="107"/>
      <c r="BH129" s="107"/>
      <c r="BI129" s="107"/>
      <c r="BJ129" s="8"/>
      <c r="BK129" s="107"/>
      <c r="BL129" s="8"/>
      <c r="BM129" s="106"/>
    </row>
    <row r="130" spans="1:65" s="2" customFormat="1" ht="37.9" customHeight="1">
      <c r="A130" s="16"/>
      <c r="B130" s="69"/>
      <c r="C130" s="95">
        <v>11</v>
      </c>
      <c r="D130" s="95"/>
      <c r="E130" s="96"/>
      <c r="F130" s="97" t="s">
        <v>79</v>
      </c>
      <c r="G130" s="98" t="s">
        <v>88</v>
      </c>
      <c r="H130" s="99">
        <v>2</v>
      </c>
      <c r="I130" s="100"/>
      <c r="J130" s="100">
        <f t="shared" si="0"/>
        <v>0</v>
      </c>
      <c r="K130" s="101"/>
      <c r="L130" s="17"/>
      <c r="M130" s="102"/>
      <c r="N130" s="103"/>
      <c r="O130" s="104"/>
      <c r="P130" s="104"/>
      <c r="Q130" s="104"/>
      <c r="R130" s="104"/>
      <c r="S130" s="104"/>
      <c r="T130" s="105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R130" s="106"/>
      <c r="AT130" s="106"/>
      <c r="AU130" s="106"/>
      <c r="AY130" s="8"/>
      <c r="BE130" s="107"/>
      <c r="BF130" s="107"/>
      <c r="BG130" s="107"/>
      <c r="BH130" s="107"/>
      <c r="BI130" s="107"/>
      <c r="BJ130" s="8"/>
      <c r="BK130" s="107"/>
      <c r="BL130" s="8"/>
      <c r="BM130" s="106"/>
    </row>
    <row r="131" spans="1:65" s="2" customFormat="1" ht="37.9" customHeight="1">
      <c r="A131" s="16"/>
      <c r="B131" s="69"/>
      <c r="C131" s="95">
        <v>12</v>
      </c>
      <c r="D131" s="95"/>
      <c r="E131" s="96"/>
      <c r="F131" s="97" t="s">
        <v>99</v>
      </c>
      <c r="G131" s="98" t="s">
        <v>88</v>
      </c>
      <c r="H131" s="99">
        <v>1</v>
      </c>
      <c r="I131" s="100"/>
      <c r="J131" s="100">
        <f t="shared" si="0"/>
        <v>0</v>
      </c>
      <c r="K131" s="101"/>
      <c r="L131" s="17"/>
      <c r="M131" s="102"/>
      <c r="N131" s="103"/>
      <c r="O131" s="104"/>
      <c r="P131" s="104"/>
      <c r="Q131" s="104"/>
      <c r="R131" s="104"/>
      <c r="S131" s="104"/>
      <c r="T131" s="105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R131" s="106"/>
      <c r="AT131" s="106"/>
      <c r="AU131" s="106"/>
      <c r="AY131" s="8"/>
      <c r="BE131" s="107"/>
      <c r="BF131" s="107"/>
      <c r="BG131" s="107"/>
      <c r="BH131" s="107"/>
      <c r="BI131" s="107"/>
      <c r="BJ131" s="8"/>
      <c r="BK131" s="107"/>
      <c r="BL131" s="8"/>
      <c r="BM131" s="106"/>
    </row>
    <row r="132" spans="1:65" s="2" customFormat="1" ht="37.9" customHeight="1">
      <c r="A132" s="16"/>
      <c r="B132" s="69"/>
      <c r="C132" s="95">
        <v>13</v>
      </c>
      <c r="D132" s="95"/>
      <c r="E132" s="96"/>
      <c r="F132" s="97" t="s">
        <v>80</v>
      </c>
      <c r="G132" s="98" t="s">
        <v>88</v>
      </c>
      <c r="H132" s="99">
        <v>1</v>
      </c>
      <c r="I132" s="100"/>
      <c r="J132" s="100">
        <f t="shared" si="0"/>
        <v>0</v>
      </c>
      <c r="K132" s="101"/>
      <c r="L132" s="17"/>
      <c r="M132" s="102"/>
      <c r="N132" s="103"/>
      <c r="O132" s="104"/>
      <c r="P132" s="104"/>
      <c r="Q132" s="104"/>
      <c r="R132" s="104"/>
      <c r="S132" s="104"/>
      <c r="T132" s="105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R132" s="106"/>
      <c r="AT132" s="106"/>
      <c r="AU132" s="106"/>
      <c r="AY132" s="8"/>
      <c r="BE132" s="107"/>
      <c r="BF132" s="107"/>
      <c r="BG132" s="107"/>
      <c r="BH132" s="107"/>
      <c r="BI132" s="107"/>
      <c r="BJ132" s="8"/>
      <c r="BK132" s="107"/>
      <c r="BL132" s="8"/>
      <c r="BM132" s="106"/>
    </row>
    <row r="133" spans="1:65" s="2" customFormat="1" ht="37.9" customHeight="1">
      <c r="A133" s="16"/>
      <c r="B133" s="69"/>
      <c r="C133" s="95">
        <v>14</v>
      </c>
      <c r="D133" s="95"/>
      <c r="E133" s="96"/>
      <c r="F133" s="97" t="s">
        <v>100</v>
      </c>
      <c r="G133" s="98" t="s">
        <v>88</v>
      </c>
      <c r="H133" s="99">
        <v>1</v>
      </c>
      <c r="I133" s="100"/>
      <c r="J133" s="100">
        <f t="shared" si="0"/>
        <v>0</v>
      </c>
      <c r="K133" s="101"/>
      <c r="L133" s="17"/>
      <c r="M133" s="102"/>
      <c r="N133" s="103"/>
      <c r="O133" s="104"/>
      <c r="P133" s="104"/>
      <c r="Q133" s="104"/>
      <c r="R133" s="104"/>
      <c r="S133" s="104"/>
      <c r="T133" s="105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R133" s="106"/>
      <c r="AT133" s="106"/>
      <c r="AU133" s="106"/>
      <c r="AY133" s="8"/>
      <c r="BE133" s="107"/>
      <c r="BF133" s="107"/>
      <c r="BG133" s="107"/>
      <c r="BH133" s="107"/>
      <c r="BI133" s="107"/>
      <c r="BJ133" s="8"/>
      <c r="BK133" s="107"/>
      <c r="BL133" s="8"/>
      <c r="BM133" s="106"/>
    </row>
    <row r="134" spans="1:65" s="2" customFormat="1" ht="37.9" customHeight="1">
      <c r="A134" s="16"/>
      <c r="B134" s="69"/>
      <c r="C134" s="95">
        <v>15</v>
      </c>
      <c r="D134" s="95"/>
      <c r="E134" s="96"/>
      <c r="F134" s="97" t="s">
        <v>81</v>
      </c>
      <c r="G134" s="98" t="s">
        <v>88</v>
      </c>
      <c r="H134" s="99">
        <v>1</v>
      </c>
      <c r="I134" s="100"/>
      <c r="J134" s="100">
        <f t="shared" si="0"/>
        <v>0</v>
      </c>
      <c r="K134" s="101"/>
      <c r="L134" s="17"/>
      <c r="M134" s="102"/>
      <c r="N134" s="103"/>
      <c r="O134" s="104"/>
      <c r="P134" s="104"/>
      <c r="Q134" s="104"/>
      <c r="R134" s="104"/>
      <c r="S134" s="104"/>
      <c r="T134" s="105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R134" s="106"/>
      <c r="AT134" s="106"/>
      <c r="AU134" s="106"/>
      <c r="AY134" s="8"/>
      <c r="BE134" s="107"/>
      <c r="BF134" s="107"/>
      <c r="BG134" s="107"/>
      <c r="BH134" s="107"/>
      <c r="BI134" s="107"/>
      <c r="BJ134" s="8"/>
      <c r="BK134" s="107"/>
      <c r="BL134" s="8"/>
      <c r="BM134" s="106"/>
    </row>
    <row r="135" spans="1:65" s="2" customFormat="1" ht="37.9" customHeight="1">
      <c r="A135" s="16"/>
      <c r="B135" s="69"/>
      <c r="C135" s="95">
        <v>16</v>
      </c>
      <c r="D135" s="95"/>
      <c r="E135" s="96"/>
      <c r="F135" s="97" t="s">
        <v>82</v>
      </c>
      <c r="G135" s="98" t="s">
        <v>88</v>
      </c>
      <c r="H135" s="99">
        <v>1</v>
      </c>
      <c r="I135" s="100"/>
      <c r="J135" s="100">
        <f t="shared" si="0"/>
        <v>0</v>
      </c>
      <c r="K135" s="101"/>
      <c r="L135" s="17"/>
      <c r="M135" s="102"/>
      <c r="N135" s="103"/>
      <c r="O135" s="104"/>
      <c r="P135" s="104"/>
      <c r="Q135" s="104"/>
      <c r="R135" s="104"/>
      <c r="S135" s="104"/>
      <c r="T135" s="105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R135" s="106"/>
      <c r="AT135" s="106"/>
      <c r="AU135" s="106"/>
      <c r="AY135" s="8"/>
      <c r="BE135" s="107"/>
      <c r="BF135" s="107"/>
      <c r="BG135" s="107"/>
      <c r="BH135" s="107"/>
      <c r="BI135" s="107"/>
      <c r="BJ135" s="8"/>
      <c r="BK135" s="107"/>
      <c r="BL135" s="8"/>
      <c r="BM135" s="106"/>
    </row>
    <row r="136" spans="1:65" s="2" customFormat="1" ht="37.9" customHeight="1">
      <c r="A136" s="16"/>
      <c r="B136" s="69"/>
      <c r="C136" s="95">
        <v>17</v>
      </c>
      <c r="D136" s="95"/>
      <c r="E136" s="96"/>
      <c r="F136" s="97" t="s">
        <v>83</v>
      </c>
      <c r="G136" s="98" t="s">
        <v>88</v>
      </c>
      <c r="H136" s="99">
        <v>1</v>
      </c>
      <c r="I136" s="100"/>
      <c r="J136" s="100">
        <f t="shared" si="0"/>
        <v>0</v>
      </c>
      <c r="K136" s="101"/>
      <c r="L136" s="17"/>
      <c r="M136" s="102"/>
      <c r="N136" s="103"/>
      <c r="O136" s="104"/>
      <c r="P136" s="104"/>
      <c r="Q136" s="104"/>
      <c r="R136" s="104"/>
      <c r="S136" s="104"/>
      <c r="T136" s="105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R136" s="106"/>
      <c r="AT136" s="106"/>
      <c r="AU136" s="106"/>
      <c r="AY136" s="8"/>
      <c r="BE136" s="107"/>
      <c r="BF136" s="107"/>
      <c r="BG136" s="107"/>
      <c r="BH136" s="107"/>
      <c r="BI136" s="107"/>
      <c r="BJ136" s="8"/>
      <c r="BK136" s="107"/>
      <c r="BL136" s="8"/>
      <c r="BM136" s="106"/>
    </row>
    <row r="137" spans="1:65" s="2" customFormat="1" ht="37.9" customHeight="1">
      <c r="A137" s="16"/>
      <c r="B137" s="69"/>
      <c r="C137" s="95">
        <v>18</v>
      </c>
      <c r="D137" s="95"/>
      <c r="E137" s="96"/>
      <c r="F137" s="97" t="s">
        <v>84</v>
      </c>
      <c r="G137" s="98" t="s">
        <v>88</v>
      </c>
      <c r="H137" s="99">
        <v>1</v>
      </c>
      <c r="I137" s="100"/>
      <c r="J137" s="100">
        <f t="shared" si="0"/>
        <v>0</v>
      </c>
      <c r="K137" s="101"/>
      <c r="L137" s="17"/>
      <c r="M137" s="102"/>
      <c r="N137" s="103"/>
      <c r="O137" s="104"/>
      <c r="P137" s="104"/>
      <c r="Q137" s="104"/>
      <c r="R137" s="104"/>
      <c r="S137" s="104"/>
      <c r="T137" s="105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R137" s="106"/>
      <c r="AT137" s="106"/>
      <c r="AU137" s="106"/>
      <c r="AY137" s="8"/>
      <c r="BE137" s="107"/>
      <c r="BF137" s="107"/>
      <c r="BG137" s="107"/>
      <c r="BH137" s="107"/>
      <c r="BI137" s="107"/>
      <c r="BJ137" s="8"/>
      <c r="BK137" s="107"/>
      <c r="BL137" s="8"/>
      <c r="BM137" s="106"/>
    </row>
    <row r="138" spans="1:65" s="2" customFormat="1" ht="37.9" customHeight="1">
      <c r="A138" s="16"/>
      <c r="B138" s="69"/>
      <c r="C138" s="95">
        <v>19</v>
      </c>
      <c r="D138" s="95"/>
      <c r="E138" s="96"/>
      <c r="F138" s="97" t="s">
        <v>85</v>
      </c>
      <c r="G138" s="98" t="s">
        <v>88</v>
      </c>
      <c r="H138" s="99">
        <v>1</v>
      </c>
      <c r="I138" s="100"/>
      <c r="J138" s="100">
        <f t="shared" si="0"/>
        <v>0</v>
      </c>
      <c r="K138" s="101"/>
      <c r="L138" s="17"/>
      <c r="M138" s="102"/>
      <c r="N138" s="103"/>
      <c r="O138" s="104"/>
      <c r="P138" s="104"/>
      <c r="Q138" s="104"/>
      <c r="R138" s="104"/>
      <c r="S138" s="104"/>
      <c r="T138" s="105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R138" s="106"/>
      <c r="AT138" s="106"/>
      <c r="AU138" s="106"/>
      <c r="AY138" s="8"/>
      <c r="BE138" s="107"/>
      <c r="BF138" s="107"/>
      <c r="BG138" s="107"/>
      <c r="BH138" s="107"/>
      <c r="BI138" s="107"/>
      <c r="BJ138" s="8"/>
      <c r="BK138" s="107"/>
      <c r="BL138" s="8"/>
      <c r="BM138" s="106"/>
    </row>
    <row r="139" spans="1:65" s="2" customFormat="1" ht="37.9" customHeight="1">
      <c r="A139" s="16"/>
      <c r="B139" s="69"/>
      <c r="C139" s="95">
        <v>20</v>
      </c>
      <c r="D139" s="95"/>
      <c r="E139" s="96"/>
      <c r="F139" s="97" t="s">
        <v>86</v>
      </c>
      <c r="G139" s="98" t="s">
        <v>88</v>
      </c>
      <c r="H139" s="99">
        <v>1</v>
      </c>
      <c r="I139" s="100"/>
      <c r="J139" s="100">
        <f t="shared" si="0"/>
        <v>0</v>
      </c>
      <c r="K139" s="101"/>
      <c r="L139" s="17"/>
      <c r="M139" s="102"/>
      <c r="N139" s="103"/>
      <c r="O139" s="104"/>
      <c r="P139" s="104"/>
      <c r="Q139" s="104"/>
      <c r="R139" s="104"/>
      <c r="S139" s="104"/>
      <c r="T139" s="105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R139" s="106"/>
      <c r="AT139" s="106"/>
      <c r="AU139" s="106"/>
      <c r="AY139" s="8"/>
      <c r="BE139" s="107"/>
      <c r="BF139" s="107"/>
      <c r="BG139" s="107"/>
      <c r="BH139" s="107"/>
      <c r="BI139" s="107"/>
      <c r="BJ139" s="8"/>
      <c r="BK139" s="107"/>
      <c r="BL139" s="8"/>
      <c r="BM139" s="106"/>
    </row>
    <row r="140" spans="1:65" s="2" customFormat="1" ht="24.2" customHeight="1">
      <c r="A140" s="16"/>
      <c r="B140" s="69"/>
      <c r="C140" s="95">
        <v>22</v>
      </c>
      <c r="D140" s="95"/>
      <c r="E140" s="96"/>
      <c r="F140" s="97" t="s">
        <v>87</v>
      </c>
      <c r="G140" s="98" t="s">
        <v>88</v>
      </c>
      <c r="H140" s="99">
        <v>1</v>
      </c>
      <c r="I140" s="100"/>
      <c r="J140" s="100">
        <f t="shared" si="0"/>
        <v>0</v>
      </c>
      <c r="K140" s="101"/>
      <c r="L140" s="17"/>
      <c r="M140" s="102" t="s">
        <v>0</v>
      </c>
      <c r="N140" s="103" t="s">
        <v>23</v>
      </c>
      <c r="O140" s="104">
        <v>0.08</v>
      </c>
      <c r="P140" s="104">
        <f>O140*H140</f>
        <v>0.08</v>
      </c>
      <c r="Q140" s="104">
        <v>0</v>
      </c>
      <c r="R140" s="104">
        <f>Q140*H140</f>
        <v>0</v>
      </c>
      <c r="S140" s="104">
        <v>0</v>
      </c>
      <c r="T140" s="105">
        <f>S140*H140</f>
        <v>0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R140" s="106" t="s">
        <v>67</v>
      </c>
      <c r="AT140" s="106" t="s">
        <v>66</v>
      </c>
      <c r="AU140" s="106" t="s">
        <v>43</v>
      </c>
      <c r="AY140" s="8" t="s">
        <v>65</v>
      </c>
      <c r="BE140" s="107">
        <f>IF(N140="základní",J140,0)</f>
        <v>0</v>
      </c>
      <c r="BF140" s="107">
        <f>IF(N140="snížená",J140,0)</f>
        <v>0</v>
      </c>
      <c r="BG140" s="107">
        <f>IF(N140="zákl. přenesená",J140,0)</f>
        <v>0</v>
      </c>
      <c r="BH140" s="107">
        <f>IF(N140="sníž. přenesená",J140,0)</f>
        <v>0</v>
      </c>
      <c r="BI140" s="107">
        <f>IF(N140="nulová",J140,0)</f>
        <v>0</v>
      </c>
      <c r="BJ140" s="8" t="s">
        <v>42</v>
      </c>
      <c r="BK140" s="107">
        <f>ROUND(I140*H140,2)</f>
        <v>0</v>
      </c>
      <c r="BL140" s="8" t="s">
        <v>67</v>
      </c>
      <c r="BM140" s="106" t="s">
        <v>71</v>
      </c>
    </row>
    <row r="141" spans="1:31" s="2" customFormat="1" ht="6.95" customHeight="1">
      <c r="A141" s="16"/>
      <c r="B141" s="25"/>
      <c r="C141" s="26"/>
      <c r="D141" s="26"/>
      <c r="E141" s="26"/>
      <c r="F141" s="26"/>
      <c r="G141" s="26"/>
      <c r="H141" s="26"/>
      <c r="I141" s="26"/>
      <c r="J141" s="26"/>
      <c r="K141" s="26"/>
      <c r="L141" s="17"/>
      <c r="M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</sheetData>
  <autoFilter ref="C116:K140"/>
  <mergeCells count="6">
    <mergeCell ref="E109:H109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bcbca81-c1bb-4701-8efe-b9956507924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55264AE20F3742814C79E8C932890A" ma:contentTypeVersion="16" ma:contentTypeDescription="Vytvoří nový dokument" ma:contentTypeScope="" ma:versionID="fa19f244e86c9e26a87615a8202b4c00">
  <xsd:schema xmlns:xsd="http://www.w3.org/2001/XMLSchema" xmlns:xs="http://www.w3.org/2001/XMLSchema" xmlns:p="http://schemas.microsoft.com/office/2006/metadata/properties" xmlns:ns3="5bcbca81-c1bb-4701-8efe-b9956507924f" xmlns:ns4="f2c091bf-dcc3-452e-9250-53aca8f521f5" targetNamespace="http://schemas.microsoft.com/office/2006/metadata/properties" ma:root="true" ma:fieldsID="c11d79cb9c0e6dc81c5a9f6f2c00785f" ns3:_="" ns4:_="">
    <xsd:import namespace="5bcbca81-c1bb-4701-8efe-b9956507924f"/>
    <xsd:import namespace="f2c091bf-dcc3-452e-9250-53aca8f521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ystemTags" minOccurs="0"/>
                <xsd:element ref="ns3:MediaServiceSearchPropertie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ca81-c1bb-4701-8efe-b995650792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91bf-dcc3-452e-9250-53aca8f521f5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8B733A-1C8B-40DF-A9ED-4F40737C5EC3}">
  <ds:schemaRefs>
    <ds:schemaRef ds:uri="5bcbca81-c1bb-4701-8efe-b9956507924f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2c091bf-dcc3-452e-9250-53aca8f521f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2329465-953A-4A19-A0CD-56D4CDE26C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63338F-2210-4E71-91F0-1A13D9ED5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cbca81-c1bb-4701-8efe-b9956507924f"/>
    <ds:schemaRef ds:uri="f2c091bf-dcc3-452e-9250-53aca8f52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OMIS-KROSS\omis</dc:creator>
  <cp:keywords/>
  <dc:description/>
  <cp:lastModifiedBy>Huspeka Miroslav</cp:lastModifiedBy>
  <dcterms:created xsi:type="dcterms:W3CDTF">2024-03-04T09:21:27Z</dcterms:created>
  <dcterms:modified xsi:type="dcterms:W3CDTF">2024-05-21T05:23:15Z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0x0101007B55264AE20F3742814C79E8C932890A</vt:lpwstr>
  </property>
</Properties>
</file>