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240" yWindow="120" windowWidth="14940" windowHeight="9225" activeTab="1"/>
  </bookViews>
  <sheets>
    <sheet name="Rekapitulace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<sst xmlns="http://schemas.openxmlformats.org/spreadsheetml/2006/main" count="1033" uniqueCount="409">
  <si>
    <t>Firma: Pontika s.r.o.</t>
  </si>
  <si>
    <t>Rekapitulace ceny</t>
  </si>
  <si>
    <t>Stavba: 2022-06 - Ostrov-Dolní Žďár, Rekonstrukce mostu přes Jáchymovský potok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</si>
  <si>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</si>
  <si>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</si>
  <si>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</si>
  <si>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</si>
  <si>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</si>
  <si>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</si>
  <si>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</si>
  <si>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</si>
  <si>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</si>
  <si>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</si>
  <si>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</si>
  <si>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</si>
  <si>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2022-06</t>
  </si>
  <si>
    <t>Ostrov-Dolní Žďár, Rekonstrukce mostu přes Jáchymovský potok</t>
  </si>
  <si>
    <t>O</t>
  </si>
  <si>
    <t>Rozpočet:</t>
  </si>
  <si>
    <t>0,00</t>
  </si>
  <si>
    <t>15,00</t>
  </si>
  <si>
    <t>21,00</t>
  </si>
  <si>
    <t>2</t>
  </si>
  <si>
    <t>0</t>
  </si>
  <si>
    <t/>
  </si>
  <si>
    <t>Most ev.č.03 přes Jáchymovský potok</t>
  </si>
  <si>
    <t>Typ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</si>
  <si>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</si>
  <si>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</si>
  <si>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</si>
  <si>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</si>
  <si>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</si>
  <si>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</si>
  <si>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</si>
  <si>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</si>
  <si>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</si>
  <si>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</si>
  <si>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</si>
  <si>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</si>
  <si>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</si>
  <si>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</si>
  <si>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</si>
  <si>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</si>
  <si>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</si>
  <si>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</si>
  <si>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</si>
  <si>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</si>
  <si>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</si>
  <si>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014112</t>
  </si>
  <si>
    <t>A</t>
  </si>
  <si>
    <t>POPLATKY ZA SKLÁDKU TYP S-IO (INERTNÍ ODPAD)</t>
  </si>
  <si>
    <t>T</t>
  </si>
  <si>
    <t>2021_OTSKP</t>
  </si>
  <si>
    <t>PP</t>
  </si>
  <si>
    <t>betonová suť</t>
  </si>
  <si>
    <t>VV</t>
  </si>
  <si>
    <t>ÚP: 6,8*2,4=16,32 [A] 
římsy: 19,75*2,4=47,40 [B] 
obrubníky: 0,45*2,4=1,08 [D] 
omítka opěr: 0,5*2,4=1,20 [E] 
celkem: A+B+D+E=66,00 [F]</t>
  </si>
  <si>
    <t>TS</t>
  </si>
  <si>
    <t>zahrnuje veškeré poplatky provozovateli skládky související s uložením odpadu na skládce.</t>
  </si>
  <si>
    <t>B</t>
  </si>
  <si>
    <t>materíál ŽB nosníků</t>
  </si>
  <si>
    <t>nosníky MJ-69: 10,2*2,5=25,50 [A]</t>
  </si>
  <si>
    <t>C</t>
  </si>
  <si>
    <t>zemina a kamení</t>
  </si>
  <si>
    <t>výkopy za opěrami: 36,1*1,85=66,79 [A] 
konstrukce vozovky (mimo živičné vrstvy): 39,02*2,3=89,75 [B] 
celkem: A+B=156,54 [C]</t>
  </si>
  <si>
    <t>014122</t>
  </si>
  <si>
    <t>POPLATKY ZA SKLÁDKU TYP S-OO (OSTATNÍ ODPAD)</t>
  </si>
  <si>
    <t>živičné vrstvy podkladní bez dehtu</t>
  </si>
  <si>
    <t>podkladní živičné vrstvy: 6,1*2,2=13,42 [A]</t>
  </si>
  <si>
    <t>02720</t>
  </si>
  <si>
    <t>POMOC PRÁCE ZŘÍZ NEBO ZAJIŠŤ REGULACI A OCHRANU DOPRAVY</t>
  </si>
  <si>
    <t>KPL</t>
  </si>
  <si>
    <t>Kompletní DIO - zřízení a odstranění, viz příloha D.17 a D.18</t>
  </si>
  <si>
    <t>zahrnuje veškeré náklady spojené s objednatelem požadovanými zařízeními</t>
  </si>
  <si>
    <t>02730</t>
  </si>
  <si>
    <t>POMOC PRÁCE ZŘÍZ NEBO ZAJIŠŤ OCHRANU INŽENÝRSKÝCH SÍTÍ</t>
  </si>
  <si>
    <t>dočasné podepření plynovodu (chráničky vykázány samostatně), příl. D.5</t>
  </si>
  <si>
    <t>7</t>
  </si>
  <si>
    <t>02911</t>
  </si>
  <si>
    <t>OSTATNÍ POŽADAVKY - GEODETICKÉ ZAMĚŘENÍ</t>
  </si>
  <si>
    <t>KS</t>
  </si>
  <si>
    <t>Zaměření skutečného provedení stavby</t>
  </si>
  <si>
    <t>zahrnuje veškeré náklady spojené s objednatelem požadovanými pracemi</t>
  </si>
  <si>
    <t>8</t>
  </si>
  <si>
    <t>029412</t>
  </si>
  <si>
    <t>OSTATNÍ POŽADAVKY - VYPRACOVÁNÍ MOSTNÍHO LISTU</t>
  </si>
  <si>
    <t>KUS</t>
  </si>
  <si>
    <t>02943</t>
  </si>
  <si>
    <t>OSTATNÍ POŽADAVKY - VYPRACOVÁNÍ RDS</t>
  </si>
  <si>
    <t>KČ</t>
  </si>
  <si>
    <t>realizační dokumentace</t>
  </si>
  <si>
    <t>02944</t>
  </si>
  <si>
    <t>OSTAT POŽADAVKY - DOKUMENTACE SKUTEČ PROVEDENÍ V DIGIT FORMĚ</t>
  </si>
  <si>
    <t>02953</t>
  </si>
  <si>
    <t>OSTATNÍ POŽADAVKY - HLAVNÍ MOSTNÍ PROHLÍDKA</t>
  </si>
  <si>
    <t>První hlavní prodlídka</t>
  </si>
  <si>
    <t>položka zahrnuje : 
- úkony dle ČSN 73 6221 
- provedení hlavní mostní prohlídky oprávněnou fyzickou nebo právnickou osobou 
- vyhotovení záznamu (protokolu), který jednoznačně definuje stav mostu</t>
  </si>
  <si>
    <t>Zemní práce</t>
  </si>
  <si>
    <t>12</t>
  </si>
  <si>
    <t>111204</t>
  </si>
  <si>
    <t>ODSTRANĚNÍ KŘOVIN S ODVOZEM DO 5KM</t>
  </si>
  <si>
    <t>M2</t>
  </si>
  <si>
    <t>náletové křoviny u mostu</t>
  </si>
  <si>
    <t>odhad: 60=60,00 [A]</t>
  </si>
  <si>
    <t>odstranění křovin a stromů do průměru 100 mm 
doprava dřevin na předepsanou vzdálenost 
spálení na hromadách nebo štěpkování</t>
  </si>
  <si>
    <t>13</t>
  </si>
  <si>
    <t>11130</t>
  </si>
  <si>
    <t>SEJMUTÍ DRNU</t>
  </si>
  <si>
    <t>Objízdná trasa - sejmutí drnu</t>
  </si>
  <si>
    <t>příl.D.18 : 183=183,00 [A] (odměřeno z výkresu)</t>
  </si>
  <si>
    <t>včetně vodorovné dopravy  a uložení na skládku</t>
  </si>
  <si>
    <t>14</t>
  </si>
  <si>
    <t>11211</t>
  </si>
  <si>
    <t>KÁCENÍ STROMŮ D KMENE DO 0,5M</t>
  </si>
  <si>
    <t>příloha C.2</t>
  </si>
  <si>
    <t>3x javor 0,1m 
3=3,00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</si>
  <si>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</t>
  </si>
  <si>
    <t>15</t>
  </si>
  <si>
    <t>11318</t>
  </si>
  <si>
    <t>ODSTRANĚNÍ KRYTU ZPEVNĚNÝCH PLOCH Z DLAŽDIC</t>
  </si>
  <si>
    <t>M3</t>
  </si>
  <si>
    <t>Rozebrání nástupů na chodník z betonových dlaždic</t>
  </si>
  <si>
    <t>příl. C.2: (4+4)*0.2=1,60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</si>
  <si>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</si>
  <si>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</si>
  <si>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113325</t>
  </si>
  <si>
    <t>ODSTRAN PODKL ZPEVNĚNÝCH PLOCH Z KAMENIVA NESTMEL, ODVOZ DO 8KM</t>
  </si>
  <si>
    <t>nestmelené podkladní vrstvy</t>
  </si>
  <si>
    <t>mimo most: (4,61+12,5)*5,1*0,35=30,54 [A] 
na mostě: 6,65*5,1*0,25=8,48 [B] 
celkem: A+B=39,02 [C]</t>
  </si>
  <si>
    <t>17</t>
  </si>
  <si>
    <t>113335</t>
  </si>
  <si>
    <t>ODSTRAN PODKL ZPEVNĚNÝCH PLOCH S ASFALT POJIVEM, ODVOZ DO 8KM</t>
  </si>
  <si>
    <t>živičné podkladní vrstvy</t>
  </si>
  <si>
    <t>příl. D6 
odhad: 122*0,05=6,10 [A]</t>
  </si>
  <si>
    <t>18</t>
  </si>
  <si>
    <t>11352</t>
  </si>
  <si>
    <t>ODSTRANĚNÍ CHODNÍKOVÝCH A SILNIČNÍCH OBRUBNÍKŮ BETONOVÝCH</t>
  </si>
  <si>
    <t>M</t>
  </si>
  <si>
    <t>4,2+4+2=10,20 [A]</t>
  </si>
  <si>
    <t>19</t>
  </si>
  <si>
    <t>113724</t>
  </si>
  <si>
    <t>FRÉZOVÁNÍ ZPEVNĚNÝCH PLOCH ASFALTOVÝCH, ODVOZ DO 5KM</t>
  </si>
  <si>
    <t>frézování krytu vozovky na celou délku úpravy v tl. 50mm, odvoz na skládku objednatele</t>
  </si>
  <si>
    <t>příloha C2, D6 
27,8*5,1*0,05=7,09 [A]</t>
  </si>
  <si>
    <t>20</t>
  </si>
  <si>
    <t>131735</t>
  </si>
  <si>
    <t>HLOUBENÍ JAM ZAPAŽ I NEPAŽ TŘ. I, ODVOZ DO 8KM</t>
  </si>
  <si>
    <t>výkopy za opěrami</t>
  </si>
  <si>
    <t>opěra 01 4,2*4,6=19,32 [A] 
opěra 02: 3,65*4,6=16,79 [B] 
CELKEM:A+B=36,11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</si>
  <si>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</si>
  <si>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</si>
  <si>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18110</t>
  </si>
  <si>
    <t>ÚPRAVA PLÁNĚ SE ZHUTNĚNÍM V HORNINĚ TŘ. I</t>
  </si>
  <si>
    <t>úprava pláně vozovky</t>
  </si>
  <si>
    <t>příl.D6 
(4,61+12,5)*5,1=87,26 [A]</t>
  </si>
  <si>
    <t>položka zahrnuje úpravu pláně včetně vyrovnání výškových rozdílů. Míru zhutnění určuje projekt.</t>
  </si>
  <si>
    <t>Svislé konstrukce</t>
  </si>
  <si>
    <t>22</t>
  </si>
  <si>
    <t>317325</t>
  </si>
  <si>
    <t>ŘÍMSY ZE ŽELEZOBETONU DO C30/37</t>
  </si>
  <si>
    <t>příloha D.14: 9,8=9,80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</si>
  <si>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</si>
  <si>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23</t>
  </si>
  <si>
    <t>317365</t>
  </si>
  <si>
    <t>VÝZTUŽ ŘÍMS Z OCELI 10505, B500B</t>
  </si>
  <si>
    <t>příloha D.14: 1,054=1,05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</si>
  <si>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</si>
  <si>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24</t>
  </si>
  <si>
    <t>334325</t>
  </si>
  <si>
    <t>MOSTNÍ PILÍŘE A STATIVA ZE ŽELEZOVÉHO BETONU DO C30/37</t>
  </si>
  <si>
    <t>Nové úložné prahy a dobetonování koruny křídel, včetně kotevních trnů na chemické kotvy</t>
  </si>
  <si>
    <t>příl. D.9, D.10: 10,2=10,20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</si>
  <si>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</si>
  <si>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25</t>
  </si>
  <si>
    <t>334365</t>
  </si>
  <si>
    <t>VÝZTUŽ MOSTNÍCH PILÍŘŮ A STATIV Z OCELI 10505, B500B</t>
  </si>
  <si>
    <t>příloha D.10: 0,93=0,93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</si>
  <si>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</si>
  <si>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</si>
  <si>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26</t>
  </si>
  <si>
    <t>421325</t>
  </si>
  <si>
    <t>MOSTNÍ NOSNÉ DESKOVÉ KONSTRUKCE ZE ŽELEZOBETONU C30/37</t>
  </si>
  <si>
    <t>Komplet nosná konstrukce včetně skruže a bednění</t>
  </si>
  <si>
    <t>příl. D.12: 23=23,00 [A]</t>
  </si>
  <si>
    <t>27</t>
  </si>
  <si>
    <t>421365</t>
  </si>
  <si>
    <t>VÝZTUŽ MOSTNÍ DESKOVÉ KONSTRUKCE Z OCELI 10505, B500B</t>
  </si>
  <si>
    <t>příloha D.13 : 3,028=3,03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</si>
  <si>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</si>
  <si>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28</t>
  </si>
  <si>
    <t>45157</t>
  </si>
  <si>
    <t>PODKLADNÍ A VÝPLŇOVÉ VRSTVY Z KAMENIVA TĚŽENÉHO</t>
  </si>
  <si>
    <t>podklad pod dlažbu (nástupy na chodník) z písku tl. 100mm</t>
  </si>
  <si>
    <t>příl. C.2: (4+4)*0,1=0,80 [A]</t>
  </si>
  <si>
    <t>položka zahrnuje dodávku předepsaného kameniva, mimostaveništní a vnitrostaveništní dopravu a jeho uložení 
není-li v zadávací dokumentaci uvedeno jinak, jedná se o nakupovaný materiál</t>
  </si>
  <si>
    <t>29</t>
  </si>
  <si>
    <t>45860</t>
  </si>
  <si>
    <t>VÝPLŇ ZA OPĚRAMI A ZDMI Z MEZEROVITÉHO BETONU</t>
  </si>
  <si>
    <t>přechodové klíny</t>
  </si>
  <si>
    <t>příloha D.6 
opěra 01: 3,92*5,3=20,78 [A] 
opěra 02: 3,4*5,3=18,02 [B] 
CELKEM: A+B=38,80 [C]</t>
  </si>
  <si>
    <t>položka zahrnuje: 
- dodávku mezerovitého betonu předepsané kvality a zásyp se zhutněním včetně mimostaveništní a vnitrostaveništní dopravy</t>
  </si>
  <si>
    <t>30</t>
  </si>
  <si>
    <t>465921</t>
  </si>
  <si>
    <t>DLAŽBY Z BETONOVÝCH DLAŽDIC NA SUCHO</t>
  </si>
  <si>
    <t>předláždění nástupů na chodník (použít původní dlažbu)</t>
  </si>
  <si>
    <t>příl.C.2: 4+4=8,00 [A]</t>
  </si>
  <si>
    <t>položka zahrnuje: 
- nutné zemní práce (svahování, úpravu pláně a pod.) 
- úpravu podkladu 
- dodávku a uložení dlažby z předepsaných dlaždic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</si>
  <si>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</si>
  <si>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31</t>
  </si>
  <si>
    <t>56313</t>
  </si>
  <si>
    <t>VOZOVKOVÉ VRSTVY Z MECHANICKY ZPEVNĚNÉHO KAMENIVA TL. DO 150MM</t>
  </si>
  <si>
    <t>vrstva MZK</t>
  </si>
  <si>
    <t>příl. D6 
5,10*17,15=87,47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</si>
  <si>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</si>
  <si>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32</t>
  </si>
  <si>
    <t>56333</t>
  </si>
  <si>
    <t>VOZOVKOVÉ VRSTVY ZE ŠTĚRKODRTI TL. DO 150MM</t>
  </si>
  <si>
    <t>povrch objížďky, ŠDb 150mm, a vysprávky výtluků</t>
  </si>
  <si>
    <t>příloha D.18:  
objížďka 183=183,00 [A] 
výtluky: 40=40,00 [B] 
celkem: A+B=223,00 [C]</t>
  </si>
  <si>
    <t>33</t>
  </si>
  <si>
    <t>56335</t>
  </si>
  <si>
    <t>VOZOVKOVÉ VRSTVY ZE ŠTĚRKODRTI TL. DO 250MM</t>
  </si>
  <si>
    <t>ŠDb 200mm</t>
  </si>
  <si>
    <t>příloha C2, D6 
87,5=87,50 [A]</t>
  </si>
  <si>
    <t>34</t>
  </si>
  <si>
    <t>572221</t>
  </si>
  <si>
    <t>SPOJOVACÍ POSTŘIK Z ASFALTU DO 1,0KG/M2</t>
  </si>
  <si>
    <t>0,3kg/m2</t>
  </si>
  <si>
    <t>příloha C2, D6 
146=146,00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</si>
  <si>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</si>
  <si>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35</t>
  </si>
  <si>
    <t>574A34</t>
  </si>
  <si>
    <t>ASFALTOVÝ BETON PRO OBRUSNÉ VRSTVY ACO 11+, 11S TL. 40MM</t>
  </si>
  <si>
    <t>ochranná vrstva izolace na mostě</t>
  </si>
  <si>
    <t>5,10*6,65=33,92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</si>
  <si>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</si>
  <si>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36</t>
  </si>
  <si>
    <t>574A44</t>
  </si>
  <si>
    <t>ASFALTOVÝ BETON PRO OBRUSNÉ VRSTVY ACO 11+, 11S TL. 50MM</t>
  </si>
  <si>
    <t>příl. C2, D6 
obrusná vrstva: 122,4+17,2=139,60 [A] 
ložná vrstva mimo most: 12,5*5,20=65,00 [B] 
celkem: A+B=204,60 [C]</t>
  </si>
  <si>
    <t>Úpravy povrchů, podlahy, výplně otvorů</t>
  </si>
  <si>
    <t>37</t>
  </si>
  <si>
    <t>626111</t>
  </si>
  <si>
    <t>REPROFILACE PODHLEDŮ, SVISLÝCH PLOCH SANAČNÍ MALTOU JEDNOVRST TL 10MM</t>
  </si>
  <si>
    <t>příloha D11: 5,3=5,30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</si>
  <si>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</si>
  <si>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38</t>
  </si>
  <si>
    <t>626113</t>
  </si>
  <si>
    <t>REPROFILACE PODHLEDŮ, SVISLÝCH PLOCH SANAČNÍ MALTOU JEDNOVRST TL 30MM</t>
  </si>
  <si>
    <t>39</t>
  </si>
  <si>
    <t>626122</t>
  </si>
  <si>
    <t>REPROFILACE PODHLEDŮ, SVISLÝCH PLOCH SANAČNÍ MALTOU DVOUVRST TL 50MM</t>
  </si>
  <si>
    <t>přéloha D11:: 24,9=24,90 [A]</t>
  </si>
  <si>
    <t>40</t>
  </si>
  <si>
    <t>62631</t>
  </si>
  <si>
    <t>SPOJOVACÍ MŮSTEK MEZI STARÝM A NOVÝM BETONEM</t>
  </si>
  <si>
    <t>příloha D11: 35,5=35,50 [A]</t>
  </si>
  <si>
    <t>41</t>
  </si>
  <si>
    <t>62641</t>
  </si>
  <si>
    <t>SJEDNOCUJÍCÍ STĚRKA JEMNOU MALTOU TL CCA 2MM</t>
  </si>
  <si>
    <t>42</t>
  </si>
  <si>
    <t>62651</t>
  </si>
  <si>
    <t>OCHRANA VÝZTUŽE PŘI DOSTATEČNÉM KRYTÍ</t>
  </si>
  <si>
    <t>položka zahrnuje: 
dodávku veškerého materiálu potřebného pro předepsanou úpravu v předepsané kvalitě 
položení vrstvy v předepsané tloušťce 
potřebná lešení a podpěrné konstrukce</t>
  </si>
  <si>
    <t>Přidružená stavební výroba</t>
  </si>
  <si>
    <t>43</t>
  </si>
  <si>
    <t>711111</t>
  </si>
  <si>
    <t>IZOLACE BĚŽNÝCH KONSTRUKCÍ PROTI ZEMNÍ VLHKOSTI ASFALTOVÝMI NÁTĚRY</t>
  </si>
  <si>
    <t>část rubu opěr</t>
  </si>
  <si>
    <t>příl. D.7, D.10: 2*1,5*4,6=13,80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</si>
  <si>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</si>
  <si>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44</t>
  </si>
  <si>
    <t>711452</t>
  </si>
  <si>
    <t>IZOLACE MOSTOVEK POD VOZOVKOU ASFALTOVÝMI PÁSY S PEČETÍCÍ VRSTVOU</t>
  </si>
  <si>
    <t>celoplošná izolace mostovky s přetažením na rub opěr</t>
  </si>
  <si>
    <t>7,27*6,65+1,85*6*2=70,55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</si>
  <si>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</si>
  <si>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45</t>
  </si>
  <si>
    <t>711462</t>
  </si>
  <si>
    <t>IZOLACE MOSTOVEK POD ŘÍMSOU ASFALTOVÝMI PÁSY S PEČETÍCÍ VRSTVOU</t>
  </si>
  <si>
    <t>izolace pod římsou</t>
  </si>
  <si>
    <t>(0,85+1,85)*6,65=17,96 [A]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</si>
  <si>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</si>
  <si>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46</t>
  </si>
  <si>
    <t>711502</t>
  </si>
  <si>
    <t>OCHRANA IZOLACE NA POVRCHU ASFALTOVÝMI PÁSY</t>
  </si>
  <si>
    <t>ochrana izolace pod římsou</t>
  </si>
  <si>
    <t>(1,1+2,1)*6,65=21,28 [A]</t>
  </si>
  <si>
    <t>položka zahrnuje: 
- dodání  předepsaného ochranného materiálu 
- zřízení ochrany izolace</t>
  </si>
  <si>
    <t>47</t>
  </si>
  <si>
    <t>711519</t>
  </si>
  <si>
    <t>OCHRANA IZOLACE PODZEMNÍCH OBJEKTŮ TEXTILIÍ</t>
  </si>
  <si>
    <t>ochrana izolace - svislé a šikmé plochy rubu NK a opěr, dvě vrstvy</t>
  </si>
  <si>
    <t>3,05*6*2*2=73,20 [A]</t>
  </si>
  <si>
    <t>48</t>
  </si>
  <si>
    <t>78381</t>
  </si>
  <si>
    <t>NÁTĚRY BETON KONSTR TYP S1 (OS-A)</t>
  </si>
  <si>
    <t>hydrofobní impregnace říms a sanovaných ploch spodní stavby</t>
  </si>
  <si>
    <t>příloha D7 a D11:  
(0,84+1,84)*15,9+35,5=78,11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</si>
  <si>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</si>
  <si>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</si>
  <si>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49</t>
  </si>
  <si>
    <t>87533</t>
  </si>
  <si>
    <t>POTRUBÍ DREN Z TRUB PLAST DN DO 150MM</t>
  </si>
  <si>
    <t>příčná drenáž za opěrami</t>
  </si>
  <si>
    <t>2*4,6=9,20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</si>
  <si>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</si>
  <si>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50</t>
  </si>
  <si>
    <t>87627</t>
  </si>
  <si>
    <t>CHRÁNIČKY Z TRUB PLASTOVÝCH DN DO 100MM</t>
  </si>
  <si>
    <t>rezervní chráničky do říms</t>
  </si>
  <si>
    <t>příloha C04, C06 
2*15,9=31,80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</si>
  <si>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</si>
  <si>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51</t>
  </si>
  <si>
    <t>87734</t>
  </si>
  <si>
    <t>CHRÁNIČKY PŮLENÉ Z TRUB PLAST DN DO 200MM</t>
  </si>
  <si>
    <t>dočasná ochrana plynovodu</t>
  </si>
  <si>
    <t>příl. D5: 9=9,00 [A]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</si>
  <si>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</si>
  <si>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Ostatní konstrukce a práce</t>
  </si>
  <si>
    <t>52</t>
  </si>
  <si>
    <t>9112B1</t>
  </si>
  <si>
    <t>ZÁBRADLÍ MOSTNÍ SE SVISLOU VÝPLNÍ - DODÁVKA A MONTÁŽ</t>
  </si>
  <si>
    <t>příloha D.15 
2*16=32,00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</si>
  <si>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</si>
  <si>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53</t>
  </si>
  <si>
    <t>917224</t>
  </si>
  <si>
    <t>SILNIČNÍ A CHODNÍKOVÉ OBRUBY Z BETONOVÝCH OBRUBNÍKŮ ŠÍŘ 150MM</t>
  </si>
  <si>
    <t>příloha C2 
4,2+4+2=10,20 [A]</t>
  </si>
  <si>
    <t>Položka zahrnuje: 
dodání a pokládku betonových obrubníků o rozměrech předepsaných zadávací dokumentací 
betonové lože i boční betonovou opěrku.</t>
  </si>
  <si>
    <t>54</t>
  </si>
  <si>
    <t>919111</t>
  </si>
  <si>
    <t>ŘEZÁNÍ ASFALTOVÉHO KRYTU VOZOVEK TL DO 50MM</t>
  </si>
  <si>
    <t>zaříznutí stávajícího krytu na začátku a konci úpravy, spáry pro těsnění podél obrub, příčné spáry nad opěrami</t>
  </si>
  <si>
    <t>příčné: 3,9+5,23+2*5,1=19,33 [A] 
podélné: 8,47*2=16,94 [B] 
celkem : A+B=36,27 [C]</t>
  </si>
  <si>
    <t>položka zahrnuje řezání vozovkové vrstvy v předepsané tloušťce, včetně spotřeby vody</t>
  </si>
  <si>
    <t>55</t>
  </si>
  <si>
    <t>931326</t>
  </si>
  <si>
    <t>TĚSNĚNÍ DILATAČ SPAR ASF ZÁLIVKOU MODIFIK PRŮŘ DO 800MM2</t>
  </si>
  <si>
    <t>podélná spára podél obrubníků na mostě, příčné spáry nad opěrami</t>
  </si>
  <si>
    <t>příl. D.7, D.14: 8,48*2+5,1*2=27,16 [A]</t>
  </si>
  <si>
    <t>položka zahrnuje dodávku a osazení předepsaného materiálu, očištění ploch spáry před úpravou, očištění okolí spáry po úpravě 
nezahrnuje těsnící profil</t>
  </si>
  <si>
    <t>56</t>
  </si>
  <si>
    <t>931334</t>
  </si>
  <si>
    <t>TĚSNĚNÍ DILATAČNÍCH SPAR POLYURETANOVÝM TMELEM PRŮŘEZU DO 400MM2</t>
  </si>
  <si>
    <t>dilatační spáry v římsách</t>
  </si>
  <si>
    <t>příloha D.14, D.16 
dilatační spáry v římsách: (1,22+2,22)*2=6,88 [A]</t>
  </si>
  <si>
    <t>57</t>
  </si>
  <si>
    <t>931335</t>
  </si>
  <si>
    <t>TĚSNĚNÍ DILATAČNÍCH SPAR POLYURETANOVÝM TMELEM PRŮŘEZU DO 600MM2</t>
  </si>
  <si>
    <t>dilatační spára mezi ÚP a křídlem (vnější strana)</t>
  </si>
  <si>
    <t>příl.D.9: 0,9*4=3,60 [A]</t>
  </si>
  <si>
    <t>58</t>
  </si>
  <si>
    <t>93135</t>
  </si>
  <si>
    <t>TĚSNĚNÍ DILATAČ SPAR PRYŽ PÁSKOU NEBO KRUH PROFILEM</t>
  </si>
  <si>
    <t>předtěsnění spár</t>
  </si>
  <si>
    <t>v krytu vozovky podél obruby: 8,47*2=16,94 [A] 
v římsách: (1,22+2,22)*2=6,88 [B] 
CELKEM: A+B=23,82 [C]</t>
  </si>
  <si>
    <t>položka zahrnuje dodávku a osazení předepsaného materiálu, očištění ploch spáry před úpravou, očištění okolí spáry po úpravě</t>
  </si>
  <si>
    <t>59</t>
  </si>
  <si>
    <t>938542</t>
  </si>
  <si>
    <t>OČIŠTĚNÍ BETON KONSTR OTRYSKÁNÍM TLAK VODOU DO 500 BARŮ</t>
  </si>
  <si>
    <t>očištění rubu odkrytých částí  opěr</t>
  </si>
  <si>
    <t>2*1,5*4,6=13,80 [A]</t>
  </si>
  <si>
    <t>položka zahrnuje očištění předepsaným způsobem včetně odklizení vzniklého odpadu</t>
  </si>
  <si>
    <t>60</t>
  </si>
  <si>
    <t>938544</t>
  </si>
  <si>
    <t>OČIŠTĚNÍ BETON KONSTR OTRYSKÁNÍM TLAK VODOU PŘES 1000 BARŮ</t>
  </si>
  <si>
    <t>sanace spodní stavby, odstranění znehodnoceného betonu</t>
  </si>
  <si>
    <t>příloha D11  : 35,5=35,50 [A]</t>
  </si>
  <si>
    <t>61</t>
  </si>
  <si>
    <t>94190</t>
  </si>
  <si>
    <t>LEHKÉ PRACOVNÍ LEŠENÍ DO 1,5 KPA</t>
  </si>
  <si>
    <t>M3OP</t>
  </si>
  <si>
    <t>sanace spodní stavby</t>
  </si>
  <si>
    <t>opěry: (7,27+1+1)*2,4*2*1,2=53,40 [A]</t>
  </si>
  <si>
    <t>Položka zahrnuje dovoz, montáž, údržbu, opotřebení (nájemné), demontáž, konzervaci, odvoz.</t>
  </si>
  <si>
    <t>62</t>
  </si>
  <si>
    <t>94890</t>
  </si>
  <si>
    <t>PODPĚRNÉ SKRUŽE - ZŘÍZENÍ A ODSTRANĚNÍ</t>
  </si>
  <si>
    <t>skruž nosné konstrukce</t>
  </si>
  <si>
    <t>5,3*7,27*2,4=92,47 [A]</t>
  </si>
  <si>
    <t>63</t>
  </si>
  <si>
    <t>966155</t>
  </si>
  <si>
    <t>BOURÁNÍ KONSTRUKCÍ Z PROST BETONU S ODVOZEM DO 8KM</t>
  </si>
  <si>
    <t>obrubníky, příl.C2 
0,45=0,45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</si>
  <si>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</si>
  <si>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64</t>
  </si>
  <si>
    <t>966165</t>
  </si>
  <si>
    <t>BOURÁNÍ KONSTRUKCÍ ZE ŽELEZOBETONU S ODVOZEM DO 8KM</t>
  </si>
  <si>
    <t>římsy: 19,75=19,75 [A] 
úložné prahy: 6,8=6,80 [B] 
nosníky MJ-69: 7*1,46=10,22 [C] 
CELKEM: A+B+C=36,77 [D]</t>
  </si>
  <si>
    <t>65</t>
  </si>
  <si>
    <t>966184</t>
  </si>
  <si>
    <t>DEMONTÁŽ KONSTRUKCÍ KOVOVÝCH S ODVOZEM DO 5KM</t>
  </si>
  <si>
    <t>Stávající zábradlí, odvézt do sběrných surovin</t>
  </si>
  <si>
    <t>odhad 30kg/m: 15,7*2*0,03=0,94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</si>
  <si>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</si>
  <si>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66</t>
  </si>
  <si>
    <t>R914D</t>
  </si>
  <si>
    <t>LETOPOČET VÝSTAVBY VLISEM DO BEDNĚNÍ ŘÍMSY</t>
  </si>
  <si>
    <t>letopočet výstavny vlisem do bednění římsy</t>
  </si>
  <si>
    <t>67</t>
  </si>
  <si>
    <t>R93650A</t>
  </si>
  <si>
    <t>DROBNÉ DOPLŇK KONSTR KOVOVÉ</t>
  </si>
  <si>
    <t>ocelové konzoly pro defitivní podepřen plynovodu včetně uchycení do římsy na chenické kotvy, příl. D.7, D.8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</si>
  <si>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</si>
  <si>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68</t>
  </si>
  <si>
    <t>R9389</t>
  </si>
  <si>
    <t>PROČIŠTĚNÍ STÁVAJÍCÍCH  PŘÍČNÝCH ODVODNĚNÍ RUBU OPĚRY</t>
  </si>
  <si>
    <t>příloha D.6:: 4*1,75=7,00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</si>
</sst>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3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3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24</v>
      </c>
      <c r="B10" s="23" t="s">
        <v>25</v>
      </c>
      <c r="C10" s="24">
        <f>Sheet2!I3</f>
        <v>0</v>
      </c>
      <c r="D10" s="24">
        <f>Sheet2!O2</f>
        <v>0</v>
      </c>
      <c r="E10" s="24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8"/>
  <sheetViews>
    <sheetView tabSelected="1" workbookViewId="0" topLeftCell="A1">
      <pane ySplit="7" topLeftCell="A98" activePane="bottomLeft" state="frozen"/>
      <selection pane="bottomLeft" activeCell="H288" sqref="H28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0+O8+O53+O94+O111+O132+O157+O182+O207+O220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24</v>
      </c>
      <c r="I3" s="40">
        <f>0+I8+I53+I94+I111+I132+I157+I182+I207+I220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24</v>
      </c>
      <c r="D4" s="2"/>
      <c r="E4" s="21" t="s">
        <v>25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27</v>
      </c>
      <c r="C5" s="1" t="s">
        <v>29</v>
      </c>
      <c r="D5" s="1" t="s">
        <v>30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23</v>
      </c>
      <c r="B7" s="19" t="s">
        <v>28</v>
      </c>
      <c r="C7" s="19" t="s">
        <v>22</v>
      </c>
      <c r="D7" s="19" t="s">
        <v>31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23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25" t="s">
        <v>47</v>
      </c>
      <c r="B9" s="29" t="s">
        <v>28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66</v>
      </c>
      <c r="H9" s="33">
        <v>0</v>
      </c>
      <c r="I9" s="33">
        <f>ROUND(ROUND(H9,0)*ROUND(G9,2),0)</f>
        <v>0</v>
      </c>
      <c r="J9" s="31" t="s">
        <v>52</v>
      </c>
      <c r="O9">
        <f>(I9*21)/100</f>
        <v>0</v>
      </c>
      <c r="P9" t="s">
        <v>22</v>
      </c>
    </row>
    <row r="10" spans="1:5" ht="12.75">
      <c r="A10" s="34" t="s">
        <v>53</v>
      </c>
      <c r="E10" s="35" t="s">
        <v>54</v>
      </c>
    </row>
    <row r="11" spans="1:5" ht="63.75">
      <c r="A11" s="36" t="s">
        <v>55</v>
      </c>
      <c r="E11" s="37" t="s">
        <v>56</v>
      </c>
    </row>
    <row r="12" spans="1:5" ht="25.5">
      <c r="A12" t="s">
        <v>57</v>
      </c>
      <c r="E12" s="35" t="s">
        <v>58</v>
      </c>
    </row>
    <row r="13" spans="1:16" ht="12.75">
      <c r="A13" s="25" t="s">
        <v>47</v>
      </c>
      <c r="B13" s="29" t="s">
        <v>22</v>
      </c>
      <c r="C13" s="29" t="s">
        <v>48</v>
      </c>
      <c r="D13" s="25" t="s">
        <v>59</v>
      </c>
      <c r="E13" s="30" t="s">
        <v>50</v>
      </c>
      <c r="F13" s="31" t="s">
        <v>51</v>
      </c>
      <c r="G13" s="32">
        <v>25.5</v>
      </c>
      <c r="H13" s="33">
        <v>0</v>
      </c>
      <c r="I13" s="33">
        <f>ROUND(ROUND(H13,0)*ROUND(G13,2),0)</f>
        <v>0</v>
      </c>
      <c r="J13" s="31" t="s">
        <v>52</v>
      </c>
      <c r="O13">
        <f>(I13*21)/100</f>
        <v>0</v>
      </c>
      <c r="P13" t="s">
        <v>22</v>
      </c>
    </row>
    <row r="14" spans="1:5" ht="12.75">
      <c r="A14" s="34" t="s">
        <v>53</v>
      </c>
      <c r="E14" s="35" t="s">
        <v>60</v>
      </c>
    </row>
    <row r="15" spans="1:5" ht="12.75">
      <c r="A15" s="36" t="s">
        <v>55</v>
      </c>
      <c r="E15" s="37" t="s">
        <v>61</v>
      </c>
    </row>
    <row r="16" spans="1:5" ht="25.5">
      <c r="A16" t="s">
        <v>57</v>
      </c>
      <c r="E16" s="35" t="s">
        <v>58</v>
      </c>
    </row>
    <row r="17" spans="1:16" ht="12.75">
      <c r="A17" s="25" t="s">
        <v>47</v>
      </c>
      <c r="B17" s="29" t="s">
        <v>31</v>
      </c>
      <c r="C17" s="29" t="s">
        <v>48</v>
      </c>
      <c r="D17" s="25" t="s">
        <v>62</v>
      </c>
      <c r="E17" s="30" t="s">
        <v>50</v>
      </c>
      <c r="F17" s="31" t="s">
        <v>51</v>
      </c>
      <c r="G17" s="32">
        <v>156.54</v>
      </c>
      <c r="H17" s="33">
        <v>0</v>
      </c>
      <c r="I17" s="33">
        <f>ROUND(ROUND(H17,0)*ROUND(G17,2),0)</f>
        <v>0</v>
      </c>
      <c r="J17" s="31" t="s">
        <v>52</v>
      </c>
      <c r="O17">
        <f>(I17*21)/100</f>
        <v>0</v>
      </c>
      <c r="P17" t="s">
        <v>22</v>
      </c>
    </row>
    <row r="18" spans="1:5" ht="12.75">
      <c r="A18" s="34" t="s">
        <v>53</v>
      </c>
      <c r="E18" s="35" t="s">
        <v>63</v>
      </c>
    </row>
    <row r="19" spans="1:5" ht="38.25">
      <c r="A19" s="36" t="s">
        <v>55</v>
      </c>
      <c r="E19" s="37" t="s">
        <v>64</v>
      </c>
    </row>
    <row r="20" spans="1:5" ht="25.5">
      <c r="A20" t="s">
        <v>57</v>
      </c>
      <c r="E20" s="35" t="s">
        <v>58</v>
      </c>
    </row>
    <row r="21" spans="1:16" ht="12.75">
      <c r="A21" s="25" t="s">
        <v>47</v>
      </c>
      <c r="B21" s="29" t="s">
        <v>33</v>
      </c>
      <c r="C21" s="29" t="s">
        <v>65</v>
      </c>
      <c r="D21" s="25" t="s">
        <v>24</v>
      </c>
      <c r="E21" s="30" t="s">
        <v>66</v>
      </c>
      <c r="F21" s="31" t="s">
        <v>51</v>
      </c>
      <c r="G21" s="32">
        <v>13.42</v>
      </c>
      <c r="H21" s="33">
        <v>0</v>
      </c>
      <c r="I21" s="33">
        <f>ROUND(ROUND(H21,0)*ROUND(G21,2),0)</f>
        <v>0</v>
      </c>
      <c r="J21" s="31" t="s">
        <v>52</v>
      </c>
      <c r="O21">
        <f>(I21*21)/100</f>
        <v>0</v>
      </c>
      <c r="P21" t="s">
        <v>22</v>
      </c>
    </row>
    <row r="22" spans="1:5" ht="12.75">
      <c r="A22" s="34" t="s">
        <v>53</v>
      </c>
      <c r="E22" s="35" t="s">
        <v>67</v>
      </c>
    </row>
    <row r="23" spans="1:5" ht="12.75">
      <c r="A23" s="36" t="s">
        <v>55</v>
      </c>
      <c r="E23" s="37" t="s">
        <v>68</v>
      </c>
    </row>
    <row r="24" spans="1:5" ht="25.5">
      <c r="A24" t="s">
        <v>57</v>
      </c>
      <c r="E24" s="35" t="s">
        <v>58</v>
      </c>
    </row>
    <row r="25" spans="1:16" ht="12.75">
      <c r="A25" s="25" t="s">
        <v>47</v>
      </c>
      <c r="B25" s="29" t="s">
        <v>35</v>
      </c>
      <c r="C25" s="29" t="s">
        <v>69</v>
      </c>
      <c r="D25" s="25" t="s">
        <v>24</v>
      </c>
      <c r="E25" s="30" t="s">
        <v>70</v>
      </c>
      <c r="F25" s="31" t="s">
        <v>71</v>
      </c>
      <c r="G25" s="32">
        <v>1</v>
      </c>
      <c r="H25" s="33">
        <v>0</v>
      </c>
      <c r="I25" s="33">
        <f>ROUND(ROUND(H25,0)*ROUND(G25,2),0)</f>
        <v>0</v>
      </c>
      <c r="J25" s="31" t="s">
        <v>52</v>
      </c>
      <c r="O25">
        <f>(I25*21)/100</f>
        <v>0</v>
      </c>
      <c r="P25" t="s">
        <v>22</v>
      </c>
    </row>
    <row r="26" spans="1:5" ht="12.75">
      <c r="A26" s="34" t="s">
        <v>53</v>
      </c>
      <c r="E26" s="35" t="s">
        <v>72</v>
      </c>
    </row>
    <row r="27" spans="1:5" ht="12.75">
      <c r="A27" s="36" t="s">
        <v>55</v>
      </c>
      <c r="E27" s="37" t="s">
        <v>24</v>
      </c>
    </row>
    <row r="28" spans="1:5" ht="12.75">
      <c r="A28" t="s">
        <v>57</v>
      </c>
      <c r="E28" s="35" t="s">
        <v>73</v>
      </c>
    </row>
    <row r="29" spans="1:16" ht="12.75">
      <c r="A29" s="25" t="s">
        <v>47</v>
      </c>
      <c r="B29" s="29" t="s">
        <v>37</v>
      </c>
      <c r="C29" s="29" t="s">
        <v>74</v>
      </c>
      <c r="D29" s="25" t="s">
        <v>24</v>
      </c>
      <c r="E29" s="30" t="s">
        <v>75</v>
      </c>
      <c r="F29" s="31" t="s">
        <v>71</v>
      </c>
      <c r="G29" s="32">
        <v>1</v>
      </c>
      <c r="H29" s="33">
        <v>0</v>
      </c>
      <c r="I29" s="33">
        <f>ROUND(ROUND(H29,0)*ROUND(G29,2),0)</f>
        <v>0</v>
      </c>
      <c r="J29" s="31" t="s">
        <v>52</v>
      </c>
      <c r="O29">
        <f>(I29*21)/100</f>
        <v>0</v>
      </c>
      <c r="P29" t="s">
        <v>22</v>
      </c>
    </row>
    <row r="30" spans="1:5" ht="12.75">
      <c r="A30" s="34" t="s">
        <v>53</v>
      </c>
      <c r="E30" s="35" t="s">
        <v>76</v>
      </c>
    </row>
    <row r="31" spans="1:5" ht="12.75">
      <c r="A31" s="36" t="s">
        <v>55</v>
      </c>
      <c r="E31" s="37" t="s">
        <v>24</v>
      </c>
    </row>
    <row r="32" spans="1:5" ht="12.75">
      <c r="A32" t="s">
        <v>57</v>
      </c>
      <c r="E32" s="35" t="s">
        <v>73</v>
      </c>
    </row>
    <row r="33" spans="1:16" ht="12.75">
      <c r="A33" s="25" t="s">
        <v>47</v>
      </c>
      <c r="B33" s="29" t="s">
        <v>77</v>
      </c>
      <c r="C33" s="29" t="s">
        <v>78</v>
      </c>
      <c r="D33" s="25" t="s">
        <v>24</v>
      </c>
      <c r="E33" s="30" t="s">
        <v>79</v>
      </c>
      <c r="F33" s="31" t="s">
        <v>80</v>
      </c>
      <c r="G33" s="32">
        <v>1</v>
      </c>
      <c r="H33" s="33">
        <v>0</v>
      </c>
      <c r="I33" s="33">
        <f>ROUND(ROUND(H33,0)*ROUND(G33,2),0)</f>
        <v>0</v>
      </c>
      <c r="J33" s="31" t="s">
        <v>52</v>
      </c>
      <c r="O33">
        <f>(I33*21)/100</f>
        <v>0</v>
      </c>
      <c r="P33" t="s">
        <v>22</v>
      </c>
    </row>
    <row r="34" spans="1:5" ht="12.75">
      <c r="A34" s="34" t="s">
        <v>53</v>
      </c>
      <c r="E34" s="35" t="s">
        <v>81</v>
      </c>
    </row>
    <row r="35" spans="1:5" ht="12.75">
      <c r="A35" s="36" t="s">
        <v>55</v>
      </c>
      <c r="E35" s="37" t="s">
        <v>24</v>
      </c>
    </row>
    <row r="36" spans="1:5" ht="12.75">
      <c r="A36" t="s">
        <v>57</v>
      </c>
      <c r="E36" s="35" t="s">
        <v>82</v>
      </c>
    </row>
    <row r="37" spans="1:16" ht="12.75">
      <c r="A37" s="25" t="s">
        <v>47</v>
      </c>
      <c r="B37" s="29" t="s">
        <v>83</v>
      </c>
      <c r="C37" s="29" t="s">
        <v>84</v>
      </c>
      <c r="D37" s="25" t="s">
        <v>24</v>
      </c>
      <c r="E37" s="30" t="s">
        <v>85</v>
      </c>
      <c r="F37" s="31" t="s">
        <v>86</v>
      </c>
      <c r="G37" s="32">
        <v>1</v>
      </c>
      <c r="H37" s="33">
        <v>0</v>
      </c>
      <c r="I37" s="33">
        <f>ROUND(ROUND(H37,0)*ROUND(G37,2),0)</f>
        <v>0</v>
      </c>
      <c r="J37" s="31" t="s">
        <v>52</v>
      </c>
      <c r="O37">
        <f>(I37*21)/100</f>
        <v>0</v>
      </c>
      <c r="P37" t="s">
        <v>22</v>
      </c>
    </row>
    <row r="38" spans="1:5" ht="12.75">
      <c r="A38" s="34" t="s">
        <v>53</v>
      </c>
      <c r="E38" s="35" t="s">
        <v>24</v>
      </c>
    </row>
    <row r="39" spans="1:5" ht="12.75">
      <c r="A39" s="36" t="s">
        <v>55</v>
      </c>
      <c r="E39" s="37" t="s">
        <v>24</v>
      </c>
    </row>
    <row r="40" spans="1:5" ht="12.75">
      <c r="A40" t="s">
        <v>57</v>
      </c>
      <c r="E40" s="35" t="s">
        <v>82</v>
      </c>
    </row>
    <row r="41" spans="1:16" ht="12.75">
      <c r="A41" s="25" t="s">
        <v>47</v>
      </c>
      <c r="B41" s="29" t="s">
        <v>40</v>
      </c>
      <c r="C41" s="29" t="s">
        <v>87</v>
      </c>
      <c r="D41" s="25" t="s">
        <v>24</v>
      </c>
      <c r="E41" s="30" t="s">
        <v>88</v>
      </c>
      <c r="F41" s="31" t="s">
        <v>89</v>
      </c>
      <c r="G41" s="32">
        <v>1</v>
      </c>
      <c r="H41" s="33">
        <v>0</v>
      </c>
      <c r="I41" s="33">
        <f>ROUND(ROUND(H41,0)*ROUND(G41,2),0)</f>
        <v>0</v>
      </c>
      <c r="J41" s="31" t="s">
        <v>52</v>
      </c>
      <c r="O41">
        <f>(I41*21)/100</f>
        <v>0</v>
      </c>
      <c r="P41" t="s">
        <v>22</v>
      </c>
    </row>
    <row r="42" spans="1:5" ht="12.75">
      <c r="A42" s="34" t="s">
        <v>53</v>
      </c>
      <c r="E42" s="35" t="s">
        <v>90</v>
      </c>
    </row>
    <row r="43" spans="1:5" ht="12.75">
      <c r="A43" s="36" t="s">
        <v>55</v>
      </c>
      <c r="E43" s="37" t="s">
        <v>24</v>
      </c>
    </row>
    <row r="44" spans="1:5" ht="12.75">
      <c r="A44" t="s">
        <v>57</v>
      </c>
      <c r="E44" s="35" t="s">
        <v>82</v>
      </c>
    </row>
    <row r="45" spans="1:16" ht="12.75">
      <c r="A45" s="25" t="s">
        <v>47</v>
      </c>
      <c r="B45" s="29" t="s">
        <v>42</v>
      </c>
      <c r="C45" s="29" t="s">
        <v>91</v>
      </c>
      <c r="D45" s="25" t="s">
        <v>24</v>
      </c>
      <c r="E45" s="30" t="s">
        <v>92</v>
      </c>
      <c r="F45" s="31" t="s">
        <v>80</v>
      </c>
      <c r="G45" s="32">
        <v>1</v>
      </c>
      <c r="H45" s="33">
        <v>0</v>
      </c>
      <c r="I45" s="33">
        <f>ROUND(ROUND(H45,0)*ROUND(G45,2),0)</f>
        <v>0</v>
      </c>
      <c r="J45" s="31" t="s">
        <v>52</v>
      </c>
      <c r="O45">
        <f>(I45*21)/100</f>
        <v>0</v>
      </c>
      <c r="P45" t="s">
        <v>22</v>
      </c>
    </row>
    <row r="46" spans="1:5" ht="12.75">
      <c r="A46" s="34" t="s">
        <v>53</v>
      </c>
      <c r="E46" s="35" t="s">
        <v>24</v>
      </c>
    </row>
    <row r="47" spans="1:5" ht="12.75">
      <c r="A47" s="36" t="s">
        <v>55</v>
      </c>
      <c r="E47" s="37" t="s">
        <v>24</v>
      </c>
    </row>
    <row r="48" spans="1:5" ht="12.75">
      <c r="A48" t="s">
        <v>57</v>
      </c>
      <c r="E48" s="35" t="s">
        <v>82</v>
      </c>
    </row>
    <row r="49" spans="1:16" ht="12.75">
      <c r="A49" s="25" t="s">
        <v>47</v>
      </c>
      <c r="B49" s="29" t="s">
        <v>44</v>
      </c>
      <c r="C49" s="29" t="s">
        <v>93</v>
      </c>
      <c r="D49" s="25" t="s">
        <v>24</v>
      </c>
      <c r="E49" s="30" t="s">
        <v>94</v>
      </c>
      <c r="F49" s="31" t="s">
        <v>86</v>
      </c>
      <c r="G49" s="32">
        <v>1</v>
      </c>
      <c r="H49" s="33">
        <v>0</v>
      </c>
      <c r="I49" s="33">
        <f>ROUND(ROUND(H49,0)*ROUND(G49,2),0)</f>
        <v>0</v>
      </c>
      <c r="J49" s="31" t="s">
        <v>52</v>
      </c>
      <c r="O49">
        <f>(I49*21)/100</f>
        <v>0</v>
      </c>
      <c r="P49" t="s">
        <v>22</v>
      </c>
    </row>
    <row r="50" spans="1:5" ht="12.75">
      <c r="A50" s="34" t="s">
        <v>53</v>
      </c>
      <c r="E50" s="35" t="s">
        <v>95</v>
      </c>
    </row>
    <row r="51" spans="1:5" ht="12.75">
      <c r="A51" s="36" t="s">
        <v>55</v>
      </c>
      <c r="E51" s="37" t="s">
        <v>24</v>
      </c>
    </row>
    <row r="52" spans="1:5" ht="51">
      <c r="A52" t="s">
        <v>57</v>
      </c>
      <c r="E52" s="35" t="s">
        <v>96</v>
      </c>
    </row>
    <row r="53" spans="1:18" ht="12.75" customHeight="1">
      <c r="A53" s="12" t="s">
        <v>45</v>
      </c>
      <c r="B53" s="12"/>
      <c r="C53" s="38" t="s">
        <v>28</v>
      </c>
      <c r="D53" s="12"/>
      <c r="E53" s="27" t="s">
        <v>97</v>
      </c>
      <c r="F53" s="12"/>
      <c r="G53" s="12"/>
      <c r="H53" s="12"/>
      <c r="I53" s="39">
        <f>0+Q53</f>
        <v>0</v>
      </c>
      <c r="J53" s="12"/>
      <c r="O53">
        <f>0+R53</f>
        <v>0</v>
      </c>
      <c r="Q53">
        <f>0+I54+I58+I62+I66+I70+I74+I78+I82+I86+I90</f>
        <v>0</v>
      </c>
      <c r="R53">
        <f>0+O54+O58+O62+O66+O70+O74+O78+O82+O86+O90</f>
        <v>0</v>
      </c>
    </row>
    <row r="54" spans="1:16" ht="12.75">
      <c r="A54" s="25" t="s">
        <v>47</v>
      </c>
      <c r="B54" s="29" t="s">
        <v>98</v>
      </c>
      <c r="C54" s="29" t="s">
        <v>99</v>
      </c>
      <c r="D54" s="25" t="s">
        <v>24</v>
      </c>
      <c r="E54" s="30" t="s">
        <v>100</v>
      </c>
      <c r="F54" s="31" t="s">
        <v>101</v>
      </c>
      <c r="G54" s="32">
        <v>60</v>
      </c>
      <c r="H54" s="33">
        <v>0</v>
      </c>
      <c r="I54" s="33">
        <f>ROUND(ROUND(H54,0)*ROUND(G54,2),0)</f>
        <v>0</v>
      </c>
      <c r="J54" s="31" t="s">
        <v>52</v>
      </c>
      <c r="O54">
        <f>(I54*21)/100</f>
        <v>0</v>
      </c>
      <c r="P54" t="s">
        <v>22</v>
      </c>
    </row>
    <row r="55" spans="1:5" ht="12.75">
      <c r="A55" s="34" t="s">
        <v>53</v>
      </c>
      <c r="E55" s="35" t="s">
        <v>102</v>
      </c>
    </row>
    <row r="56" spans="1:5" ht="12.75">
      <c r="A56" s="36" t="s">
        <v>55</v>
      </c>
      <c r="E56" s="37" t="s">
        <v>103</v>
      </c>
    </row>
    <row r="57" spans="1:5" ht="38.25">
      <c r="A57" t="s">
        <v>57</v>
      </c>
      <c r="E57" s="35" t="s">
        <v>104</v>
      </c>
    </row>
    <row r="58" spans="1:16" ht="12.75">
      <c r="A58" s="25" t="s">
        <v>47</v>
      </c>
      <c r="B58" s="29" t="s">
        <v>105</v>
      </c>
      <c r="C58" s="29" t="s">
        <v>106</v>
      </c>
      <c r="D58" s="25" t="s">
        <v>24</v>
      </c>
      <c r="E58" s="30" t="s">
        <v>107</v>
      </c>
      <c r="F58" s="31" t="s">
        <v>101</v>
      </c>
      <c r="G58" s="32">
        <v>183</v>
      </c>
      <c r="H58" s="33">
        <v>0</v>
      </c>
      <c r="I58" s="33">
        <f>ROUND(ROUND(H58,0)*ROUND(G58,2),0)</f>
        <v>0</v>
      </c>
      <c r="J58" s="31" t="s">
        <v>52</v>
      </c>
      <c r="O58">
        <f>(I58*21)/100</f>
        <v>0</v>
      </c>
      <c r="P58" t="s">
        <v>22</v>
      </c>
    </row>
    <row r="59" spans="1:5" ht="12.75">
      <c r="A59" s="34" t="s">
        <v>53</v>
      </c>
      <c r="E59" s="35" t="s">
        <v>108</v>
      </c>
    </row>
    <row r="60" spans="1:5" ht="12.75">
      <c r="A60" s="36" t="s">
        <v>55</v>
      </c>
      <c r="E60" s="37" t="s">
        <v>109</v>
      </c>
    </row>
    <row r="61" spans="1:5" ht="12.75">
      <c r="A61" t="s">
        <v>57</v>
      </c>
      <c r="E61" s="35" t="s">
        <v>110</v>
      </c>
    </row>
    <row r="62" spans="1:16" ht="12.75">
      <c r="A62" s="25" t="s">
        <v>47</v>
      </c>
      <c r="B62" s="29" t="s">
        <v>111</v>
      </c>
      <c r="C62" s="29" t="s">
        <v>112</v>
      </c>
      <c r="D62" s="25" t="s">
        <v>24</v>
      </c>
      <c r="E62" s="30" t="s">
        <v>113</v>
      </c>
      <c r="F62" s="31" t="s">
        <v>86</v>
      </c>
      <c r="G62" s="32">
        <v>3</v>
      </c>
      <c r="H62" s="33">
        <v>0</v>
      </c>
      <c r="I62" s="33">
        <f>ROUND(ROUND(H62,0)*ROUND(G62,2),0)</f>
        <v>0</v>
      </c>
      <c r="J62" s="31" t="s">
        <v>52</v>
      </c>
      <c r="O62">
        <f>(I62*21)/100</f>
        <v>0</v>
      </c>
      <c r="P62" t="s">
        <v>22</v>
      </c>
    </row>
    <row r="63" spans="1:5" ht="12.75">
      <c r="A63" s="34" t="s">
        <v>53</v>
      </c>
      <c r="E63" s="35" t="s">
        <v>114</v>
      </c>
    </row>
    <row r="64" spans="1:5" ht="25.5">
      <c r="A64" s="36" t="s">
        <v>55</v>
      </c>
      <c r="E64" s="37" t="s">
        <v>115</v>
      </c>
    </row>
    <row r="65" spans="1:5" ht="76.5">
      <c r="A65" t="s">
        <v>57</v>
      </c>
      <c r="E65" s="35" t="s">
        <v>116</v>
      </c>
    </row>
    <row r="66" spans="1:16" ht="12.75">
      <c r="A66" s="25" t="s">
        <v>47</v>
      </c>
      <c r="B66" s="29" t="s">
        <v>117</v>
      </c>
      <c r="C66" s="29" t="s">
        <v>118</v>
      </c>
      <c r="D66" s="25" t="s">
        <v>24</v>
      </c>
      <c r="E66" s="30" t="s">
        <v>119</v>
      </c>
      <c r="F66" s="31" t="s">
        <v>120</v>
      </c>
      <c r="G66" s="32">
        <v>1.6</v>
      </c>
      <c r="H66" s="33">
        <v>0</v>
      </c>
      <c r="I66" s="33">
        <f>ROUND(ROUND(H66,0)*ROUND(G66,2),0)</f>
        <v>0</v>
      </c>
      <c r="J66" s="31" t="s">
        <v>52</v>
      </c>
      <c r="O66">
        <f>(I66*21)/100</f>
        <v>0</v>
      </c>
      <c r="P66" t="s">
        <v>22</v>
      </c>
    </row>
    <row r="67" spans="1:5" ht="12.75">
      <c r="A67" s="34" t="s">
        <v>53</v>
      </c>
      <c r="E67" s="35" t="s">
        <v>121</v>
      </c>
    </row>
    <row r="68" spans="1:5" ht="12.75">
      <c r="A68" s="36" t="s">
        <v>55</v>
      </c>
      <c r="E68" s="37" t="s">
        <v>122</v>
      </c>
    </row>
    <row r="69" spans="1:5" ht="63.75">
      <c r="A69" t="s">
        <v>57</v>
      </c>
      <c r="E69" s="35" t="s">
        <v>123</v>
      </c>
    </row>
    <row r="70" spans="1:16" ht="25.5">
      <c r="A70" s="25" t="s">
        <v>47</v>
      </c>
      <c r="B70" s="29" t="s">
        <v>124</v>
      </c>
      <c r="C70" s="29" t="s">
        <v>125</v>
      </c>
      <c r="D70" s="25" t="s">
        <v>24</v>
      </c>
      <c r="E70" s="30" t="s">
        <v>126</v>
      </c>
      <c r="F70" s="31" t="s">
        <v>120</v>
      </c>
      <c r="G70" s="32">
        <v>39.02</v>
      </c>
      <c r="H70" s="33">
        <v>0</v>
      </c>
      <c r="I70" s="33">
        <f>ROUND(ROUND(H70,0)*ROUND(G70,2),0)</f>
        <v>0</v>
      </c>
      <c r="J70" s="31" t="s">
        <v>52</v>
      </c>
      <c r="O70">
        <f>(I70*21)/100</f>
        <v>0</v>
      </c>
      <c r="P70" t="s">
        <v>22</v>
      </c>
    </row>
    <row r="71" spans="1:5" ht="12.75">
      <c r="A71" s="34" t="s">
        <v>53</v>
      </c>
      <c r="E71" s="35" t="s">
        <v>127</v>
      </c>
    </row>
    <row r="72" spans="1:5" ht="38.25">
      <c r="A72" s="36" t="s">
        <v>55</v>
      </c>
      <c r="E72" s="37" t="s">
        <v>128</v>
      </c>
    </row>
    <row r="73" spans="1:5" ht="63.75">
      <c r="A73" t="s">
        <v>57</v>
      </c>
      <c r="E73" s="35" t="s">
        <v>123</v>
      </c>
    </row>
    <row r="74" spans="1:16" ht="25.5">
      <c r="A74" s="25" t="s">
        <v>47</v>
      </c>
      <c r="B74" s="29" t="s">
        <v>129</v>
      </c>
      <c r="C74" s="29" t="s">
        <v>130</v>
      </c>
      <c r="D74" s="25" t="s">
        <v>24</v>
      </c>
      <c r="E74" s="30" t="s">
        <v>131</v>
      </c>
      <c r="F74" s="31" t="s">
        <v>120</v>
      </c>
      <c r="G74" s="32">
        <v>6.1</v>
      </c>
      <c r="H74" s="33">
        <v>0</v>
      </c>
      <c r="I74" s="33">
        <f>ROUND(ROUND(H74,0)*ROUND(G74,2),0)</f>
        <v>0</v>
      </c>
      <c r="J74" s="31" t="s">
        <v>52</v>
      </c>
      <c r="O74">
        <f>(I74*21)/100</f>
        <v>0</v>
      </c>
      <c r="P74" t="s">
        <v>22</v>
      </c>
    </row>
    <row r="75" spans="1:5" ht="12.75">
      <c r="A75" s="34" t="s">
        <v>53</v>
      </c>
      <c r="E75" s="35" t="s">
        <v>132</v>
      </c>
    </row>
    <row r="76" spans="1:5" ht="25.5">
      <c r="A76" s="36" t="s">
        <v>55</v>
      </c>
      <c r="E76" s="37" t="s">
        <v>133</v>
      </c>
    </row>
    <row r="77" spans="1:5" ht="63.75">
      <c r="A77" t="s">
        <v>57</v>
      </c>
      <c r="E77" s="35" t="s">
        <v>123</v>
      </c>
    </row>
    <row r="78" spans="1:16" ht="12.75">
      <c r="A78" s="25" t="s">
        <v>47</v>
      </c>
      <c r="B78" s="29" t="s">
        <v>134</v>
      </c>
      <c r="C78" s="29" t="s">
        <v>135</v>
      </c>
      <c r="D78" s="25" t="s">
        <v>24</v>
      </c>
      <c r="E78" s="30" t="s">
        <v>136</v>
      </c>
      <c r="F78" s="31" t="s">
        <v>137</v>
      </c>
      <c r="G78" s="32">
        <v>10.2</v>
      </c>
      <c r="H78" s="33">
        <v>0</v>
      </c>
      <c r="I78" s="33">
        <f>ROUND(ROUND(H78,0)*ROUND(G78,2),0)</f>
        <v>0</v>
      </c>
      <c r="J78" s="31" t="s">
        <v>52</v>
      </c>
      <c r="O78">
        <f>(I78*21)/100</f>
        <v>0</v>
      </c>
      <c r="P78" t="s">
        <v>22</v>
      </c>
    </row>
    <row r="79" spans="1:5" ht="12.75">
      <c r="A79" s="34" t="s">
        <v>53</v>
      </c>
      <c r="E79" s="35" t="s">
        <v>24</v>
      </c>
    </row>
    <row r="80" spans="1:5" ht="12.75">
      <c r="A80" s="36" t="s">
        <v>55</v>
      </c>
      <c r="E80" s="37" t="s">
        <v>138</v>
      </c>
    </row>
    <row r="81" spans="1:5" ht="63.75">
      <c r="A81" t="s">
        <v>57</v>
      </c>
      <c r="E81" s="35" t="s">
        <v>123</v>
      </c>
    </row>
    <row r="82" spans="1:16" ht="12.75">
      <c r="A82" s="25" t="s">
        <v>47</v>
      </c>
      <c r="B82" s="29" t="s">
        <v>139</v>
      </c>
      <c r="C82" s="29" t="s">
        <v>140</v>
      </c>
      <c r="D82" s="25" t="s">
        <v>24</v>
      </c>
      <c r="E82" s="30" t="s">
        <v>141</v>
      </c>
      <c r="F82" s="31" t="s">
        <v>120</v>
      </c>
      <c r="G82" s="32">
        <v>7.09</v>
      </c>
      <c r="H82" s="33">
        <v>0</v>
      </c>
      <c r="I82" s="33">
        <f>ROUND(ROUND(H82,0)*ROUND(G82,2),0)</f>
        <v>0</v>
      </c>
      <c r="J82" s="31" t="s">
        <v>52</v>
      </c>
      <c r="O82">
        <f>(I82*21)/100</f>
        <v>0</v>
      </c>
      <c r="P82" t="s">
        <v>22</v>
      </c>
    </row>
    <row r="83" spans="1:5" ht="25.5">
      <c r="A83" s="34" t="s">
        <v>53</v>
      </c>
      <c r="E83" s="35" t="s">
        <v>142</v>
      </c>
    </row>
    <row r="84" spans="1:5" ht="25.5">
      <c r="A84" s="36" t="s">
        <v>55</v>
      </c>
      <c r="E84" s="37" t="s">
        <v>143</v>
      </c>
    </row>
    <row r="85" spans="1:5" ht="63.75">
      <c r="A85" t="s">
        <v>57</v>
      </c>
      <c r="E85" s="35" t="s">
        <v>123</v>
      </c>
    </row>
    <row r="86" spans="1:16" ht="12.75">
      <c r="A86" s="25" t="s">
        <v>47</v>
      </c>
      <c r="B86" s="29" t="s">
        <v>144</v>
      </c>
      <c r="C86" s="29" t="s">
        <v>145</v>
      </c>
      <c r="D86" s="25" t="s">
        <v>24</v>
      </c>
      <c r="E86" s="30" t="s">
        <v>146</v>
      </c>
      <c r="F86" s="31" t="s">
        <v>120</v>
      </c>
      <c r="G86" s="32">
        <v>36.11</v>
      </c>
      <c r="H86" s="33">
        <v>0</v>
      </c>
      <c r="I86" s="33">
        <f>ROUND(ROUND(H86,0)*ROUND(G86,2),0)</f>
        <v>0</v>
      </c>
      <c r="J86" s="31" t="s">
        <v>52</v>
      </c>
      <c r="O86">
        <f>(I86*21)/100</f>
        <v>0</v>
      </c>
      <c r="P86" t="s">
        <v>22</v>
      </c>
    </row>
    <row r="87" spans="1:5" ht="12.75">
      <c r="A87" s="34" t="s">
        <v>53</v>
      </c>
      <c r="E87" s="35" t="s">
        <v>147</v>
      </c>
    </row>
    <row r="88" spans="1:5" ht="38.25">
      <c r="A88" s="36" t="s">
        <v>55</v>
      </c>
      <c r="E88" s="37" t="s">
        <v>148</v>
      </c>
    </row>
    <row r="89" spans="1:5" ht="318.75">
      <c r="A89" t="s">
        <v>57</v>
      </c>
      <c r="E89" s="35" t="s">
        <v>149</v>
      </c>
    </row>
    <row r="90" spans="1:16" ht="12.75">
      <c r="A90" s="25" t="s">
        <v>47</v>
      </c>
      <c r="B90" s="29" t="s">
        <v>150</v>
      </c>
      <c r="C90" s="29" t="s">
        <v>151</v>
      </c>
      <c r="D90" s="25" t="s">
        <v>24</v>
      </c>
      <c r="E90" s="30" t="s">
        <v>152</v>
      </c>
      <c r="F90" s="31" t="s">
        <v>101</v>
      </c>
      <c r="G90" s="32">
        <v>87.26</v>
      </c>
      <c r="H90" s="33">
        <v>0</v>
      </c>
      <c r="I90" s="33">
        <f>ROUND(ROUND(H90,0)*ROUND(G90,2),0)</f>
        <v>0</v>
      </c>
      <c r="J90" s="31" t="s">
        <v>52</v>
      </c>
      <c r="O90">
        <f>(I90*21)/100</f>
        <v>0</v>
      </c>
      <c r="P90" t="s">
        <v>22</v>
      </c>
    </row>
    <row r="91" spans="1:5" ht="12.75">
      <c r="A91" s="34" t="s">
        <v>53</v>
      </c>
      <c r="E91" s="35" t="s">
        <v>153</v>
      </c>
    </row>
    <row r="92" spans="1:5" ht="25.5">
      <c r="A92" s="36" t="s">
        <v>55</v>
      </c>
      <c r="E92" s="37" t="s">
        <v>154</v>
      </c>
    </row>
    <row r="93" spans="1:5" ht="25.5">
      <c r="A93" t="s">
        <v>57</v>
      </c>
      <c r="E93" s="35" t="s">
        <v>155</v>
      </c>
    </row>
    <row r="94" spans="1:18" ht="12.75" customHeight="1">
      <c r="A94" s="12" t="s">
        <v>45</v>
      </c>
      <c r="B94" s="12"/>
      <c r="C94" s="38" t="s">
        <v>31</v>
      </c>
      <c r="D94" s="12"/>
      <c r="E94" s="27" t="s">
        <v>156</v>
      </c>
      <c r="F94" s="12"/>
      <c r="G94" s="12"/>
      <c r="H94" s="12"/>
      <c r="I94" s="39">
        <f>0+Q94</f>
        <v>0</v>
      </c>
      <c r="J94" s="12"/>
      <c r="O94">
        <f>0+R94</f>
        <v>0</v>
      </c>
      <c r="Q94">
        <f>0+I95+I99+I103+I107</f>
        <v>0</v>
      </c>
      <c r="R94">
        <f>0+O95+O99+O103+O107</f>
        <v>0</v>
      </c>
    </row>
    <row r="95" spans="1:16" ht="12.75">
      <c r="A95" s="25" t="s">
        <v>47</v>
      </c>
      <c r="B95" s="29" t="s">
        <v>157</v>
      </c>
      <c r="C95" s="29" t="s">
        <v>158</v>
      </c>
      <c r="D95" s="25" t="s">
        <v>24</v>
      </c>
      <c r="E95" s="30" t="s">
        <v>159</v>
      </c>
      <c r="F95" s="31" t="s">
        <v>120</v>
      </c>
      <c r="G95" s="32">
        <v>9.8</v>
      </c>
      <c r="H95" s="33">
        <v>0</v>
      </c>
      <c r="I95" s="33">
        <f>ROUND(ROUND(H95,0)*ROUND(G95,2),0)</f>
        <v>0</v>
      </c>
      <c r="J95" s="31" t="s">
        <v>52</v>
      </c>
      <c r="O95">
        <f>(I95*21)/100</f>
        <v>0</v>
      </c>
      <c r="P95" t="s">
        <v>22</v>
      </c>
    </row>
    <row r="96" spans="1:5" ht="12.75">
      <c r="A96" s="34" t="s">
        <v>53</v>
      </c>
      <c r="E96" s="35" t="s">
        <v>24</v>
      </c>
    </row>
    <row r="97" spans="1:5" ht="12.75">
      <c r="A97" s="36" t="s">
        <v>55</v>
      </c>
      <c r="E97" s="37" t="s">
        <v>160</v>
      </c>
    </row>
    <row r="98" spans="1:5" ht="382.5">
      <c r="A98" t="s">
        <v>57</v>
      </c>
      <c r="E98" s="35" t="s">
        <v>161</v>
      </c>
    </row>
    <row r="99" spans="1:16" ht="12.75">
      <c r="A99" s="25" t="s">
        <v>47</v>
      </c>
      <c r="B99" s="29" t="s">
        <v>162</v>
      </c>
      <c r="C99" s="29" t="s">
        <v>163</v>
      </c>
      <c r="D99" s="25" t="s">
        <v>24</v>
      </c>
      <c r="E99" s="30" t="s">
        <v>164</v>
      </c>
      <c r="F99" s="31" t="s">
        <v>51</v>
      </c>
      <c r="G99" s="32">
        <v>1.05</v>
      </c>
      <c r="H99" s="33">
        <v>0</v>
      </c>
      <c r="I99" s="33">
        <f>ROUND(ROUND(H99,0)*ROUND(G99,2),0)</f>
        <v>0</v>
      </c>
      <c r="J99" s="31" t="s">
        <v>52</v>
      </c>
      <c r="O99">
        <f>(I99*21)/100</f>
        <v>0</v>
      </c>
      <c r="P99" t="s">
        <v>22</v>
      </c>
    </row>
    <row r="100" spans="1:5" ht="12.75">
      <c r="A100" s="34" t="s">
        <v>53</v>
      </c>
      <c r="E100" s="35" t="s">
        <v>24</v>
      </c>
    </row>
    <row r="101" spans="1:5" ht="12.75">
      <c r="A101" s="36" t="s">
        <v>55</v>
      </c>
      <c r="E101" s="37" t="s">
        <v>165</v>
      </c>
    </row>
    <row r="102" spans="1:5" ht="242.25">
      <c r="A102" t="s">
        <v>57</v>
      </c>
      <c r="E102" s="35" t="s">
        <v>166</v>
      </c>
    </row>
    <row r="103" spans="1:16" ht="12.75">
      <c r="A103" s="25" t="s">
        <v>47</v>
      </c>
      <c r="B103" s="29" t="s">
        <v>167</v>
      </c>
      <c r="C103" s="29" t="s">
        <v>168</v>
      </c>
      <c r="D103" s="25" t="s">
        <v>24</v>
      </c>
      <c r="E103" s="30" t="s">
        <v>169</v>
      </c>
      <c r="F103" s="31" t="s">
        <v>120</v>
      </c>
      <c r="G103" s="32">
        <v>10.2</v>
      </c>
      <c r="H103" s="33">
        <v>0</v>
      </c>
      <c r="I103" s="33">
        <f>ROUND(ROUND(H103,0)*ROUND(G103,2),0)</f>
        <v>0</v>
      </c>
      <c r="J103" s="31" t="s">
        <v>52</v>
      </c>
      <c r="O103">
        <f>(I103*21)/100</f>
        <v>0</v>
      </c>
      <c r="P103" t="s">
        <v>22</v>
      </c>
    </row>
    <row r="104" spans="1:5" ht="25.5">
      <c r="A104" s="34" t="s">
        <v>53</v>
      </c>
      <c r="E104" s="35" t="s">
        <v>170</v>
      </c>
    </row>
    <row r="105" spans="1:5" ht="12.75">
      <c r="A105" s="36" t="s">
        <v>55</v>
      </c>
      <c r="E105" s="37" t="s">
        <v>171</v>
      </c>
    </row>
    <row r="106" spans="1:5" ht="369.75">
      <c r="A106" t="s">
        <v>57</v>
      </c>
      <c r="E106" s="35" t="s">
        <v>172</v>
      </c>
    </row>
    <row r="107" spans="1:16" ht="12.75">
      <c r="A107" s="25" t="s">
        <v>47</v>
      </c>
      <c r="B107" s="29" t="s">
        <v>173</v>
      </c>
      <c r="C107" s="29" t="s">
        <v>174</v>
      </c>
      <c r="D107" s="25" t="s">
        <v>24</v>
      </c>
      <c r="E107" s="30" t="s">
        <v>175</v>
      </c>
      <c r="F107" s="31" t="s">
        <v>51</v>
      </c>
      <c r="G107" s="32">
        <v>0.93</v>
      </c>
      <c r="H107" s="33">
        <v>0</v>
      </c>
      <c r="I107" s="33">
        <f>ROUND(ROUND(H107,0)*ROUND(G107,2),0)</f>
        <v>0</v>
      </c>
      <c r="J107" s="31" t="s">
        <v>52</v>
      </c>
      <c r="O107">
        <f>(I107*21)/100</f>
        <v>0</v>
      </c>
      <c r="P107" t="s">
        <v>22</v>
      </c>
    </row>
    <row r="108" spans="1:5" ht="12.75">
      <c r="A108" s="34" t="s">
        <v>53</v>
      </c>
      <c r="E108" s="35" t="s">
        <v>24</v>
      </c>
    </row>
    <row r="109" spans="1:5" ht="12.75">
      <c r="A109" s="36" t="s">
        <v>55</v>
      </c>
      <c r="E109" s="37" t="s">
        <v>176</v>
      </c>
    </row>
    <row r="110" spans="1:5" ht="267.75">
      <c r="A110" t="s">
        <v>57</v>
      </c>
      <c r="E110" s="35" t="s">
        <v>177</v>
      </c>
    </row>
    <row r="111" spans="1:18" ht="12.75" customHeight="1">
      <c r="A111" s="12" t="s">
        <v>45</v>
      </c>
      <c r="B111" s="12"/>
      <c r="C111" s="38" t="s">
        <v>33</v>
      </c>
      <c r="D111" s="12"/>
      <c r="E111" s="27" t="s">
        <v>178</v>
      </c>
      <c r="F111" s="12"/>
      <c r="G111" s="12"/>
      <c r="H111" s="12"/>
      <c r="I111" s="39">
        <f>0+Q111</f>
        <v>0</v>
      </c>
      <c r="J111" s="12"/>
      <c r="O111">
        <f>0+R111</f>
        <v>0</v>
      </c>
      <c r="Q111">
        <f>0+I112+I116+I120+I124+I128</f>
        <v>0</v>
      </c>
      <c r="R111">
        <f>0+O112+O116+O120+O124+O128</f>
        <v>0</v>
      </c>
    </row>
    <row r="112" spans="1:16" ht="12.75">
      <c r="A112" s="25" t="s">
        <v>47</v>
      </c>
      <c r="B112" s="29" t="s">
        <v>179</v>
      </c>
      <c r="C112" s="29" t="s">
        <v>180</v>
      </c>
      <c r="D112" s="25" t="s">
        <v>24</v>
      </c>
      <c r="E112" s="30" t="s">
        <v>181</v>
      </c>
      <c r="F112" s="31" t="s">
        <v>120</v>
      </c>
      <c r="G112" s="32">
        <v>23</v>
      </c>
      <c r="H112" s="33">
        <v>0</v>
      </c>
      <c r="I112" s="33">
        <f>ROUND(ROUND(H112,0)*ROUND(G112,2),0)</f>
        <v>0</v>
      </c>
      <c r="J112" s="31" t="s">
        <v>52</v>
      </c>
      <c r="O112">
        <f>(I112*21)/100</f>
        <v>0</v>
      </c>
      <c r="P112" t="s">
        <v>22</v>
      </c>
    </row>
    <row r="113" spans="1:5" ht="12.75">
      <c r="A113" s="34" t="s">
        <v>53</v>
      </c>
      <c r="E113" s="35" t="s">
        <v>182</v>
      </c>
    </row>
    <row r="114" spans="1:5" ht="12.75">
      <c r="A114" s="36" t="s">
        <v>55</v>
      </c>
      <c r="E114" s="37" t="s">
        <v>183</v>
      </c>
    </row>
    <row r="115" spans="1:5" ht="369.75">
      <c r="A115" t="s">
        <v>57</v>
      </c>
      <c r="E115" s="35" t="s">
        <v>172</v>
      </c>
    </row>
    <row r="116" spans="1:16" ht="12.75">
      <c r="A116" s="25" t="s">
        <v>47</v>
      </c>
      <c r="B116" s="29" t="s">
        <v>184</v>
      </c>
      <c r="C116" s="29" t="s">
        <v>185</v>
      </c>
      <c r="D116" s="25" t="s">
        <v>24</v>
      </c>
      <c r="E116" s="30" t="s">
        <v>186</v>
      </c>
      <c r="F116" s="31" t="s">
        <v>51</v>
      </c>
      <c r="G116" s="32">
        <v>3.03</v>
      </c>
      <c r="H116" s="33">
        <v>0</v>
      </c>
      <c r="I116" s="33">
        <f>ROUND(ROUND(H116,0)*ROUND(G116,2),0)</f>
        <v>0</v>
      </c>
      <c r="J116" s="31" t="s">
        <v>52</v>
      </c>
      <c r="O116">
        <f>(I116*21)/100</f>
        <v>0</v>
      </c>
      <c r="P116" t="s">
        <v>22</v>
      </c>
    </row>
    <row r="117" spans="1:5" ht="12.75">
      <c r="A117" s="34" t="s">
        <v>53</v>
      </c>
      <c r="E117" s="35" t="s">
        <v>24</v>
      </c>
    </row>
    <row r="118" spans="1:5" ht="12.75">
      <c r="A118" s="36" t="s">
        <v>55</v>
      </c>
      <c r="E118" s="37" t="s">
        <v>187</v>
      </c>
    </row>
    <row r="119" spans="1:5" ht="267.75">
      <c r="A119" t="s">
        <v>57</v>
      </c>
      <c r="E119" s="35" t="s">
        <v>188</v>
      </c>
    </row>
    <row r="120" spans="1:16" ht="12.75">
      <c r="A120" s="25" t="s">
        <v>47</v>
      </c>
      <c r="B120" s="29" t="s">
        <v>189</v>
      </c>
      <c r="C120" s="29" t="s">
        <v>190</v>
      </c>
      <c r="D120" s="25" t="s">
        <v>24</v>
      </c>
      <c r="E120" s="30" t="s">
        <v>191</v>
      </c>
      <c r="F120" s="31" t="s">
        <v>120</v>
      </c>
      <c r="G120" s="32">
        <v>0.8</v>
      </c>
      <c r="H120" s="33">
        <v>0</v>
      </c>
      <c r="I120" s="33">
        <f>ROUND(ROUND(H120,0)*ROUND(G120,2),0)</f>
        <v>0</v>
      </c>
      <c r="J120" s="31" t="s">
        <v>52</v>
      </c>
      <c r="O120">
        <f>(I120*21)/100</f>
        <v>0</v>
      </c>
      <c r="P120" t="s">
        <v>22</v>
      </c>
    </row>
    <row r="121" spans="1:5" ht="12.75">
      <c r="A121" s="34" t="s">
        <v>53</v>
      </c>
      <c r="E121" s="35" t="s">
        <v>192</v>
      </c>
    </row>
    <row r="122" spans="1:5" ht="12.75">
      <c r="A122" s="36" t="s">
        <v>55</v>
      </c>
      <c r="E122" s="37" t="s">
        <v>193</v>
      </c>
    </row>
    <row r="123" spans="1:5" ht="38.25">
      <c r="A123" t="s">
        <v>57</v>
      </c>
      <c r="E123" s="35" t="s">
        <v>194</v>
      </c>
    </row>
    <row r="124" spans="1:16" ht="12.75">
      <c r="A124" s="25" t="s">
        <v>47</v>
      </c>
      <c r="B124" s="29" t="s">
        <v>195</v>
      </c>
      <c r="C124" s="29" t="s">
        <v>196</v>
      </c>
      <c r="D124" s="25" t="s">
        <v>24</v>
      </c>
      <c r="E124" s="30" t="s">
        <v>197</v>
      </c>
      <c r="F124" s="31" t="s">
        <v>120</v>
      </c>
      <c r="G124" s="32">
        <v>38.8</v>
      </c>
      <c r="H124" s="33">
        <v>0</v>
      </c>
      <c r="I124" s="33">
        <f>ROUND(ROUND(H124,0)*ROUND(G124,2),0)</f>
        <v>0</v>
      </c>
      <c r="J124" s="31" t="s">
        <v>52</v>
      </c>
      <c r="O124">
        <f>(I124*21)/100</f>
        <v>0</v>
      </c>
      <c r="P124" t="s">
        <v>22</v>
      </c>
    </row>
    <row r="125" spans="1:5" ht="12.75">
      <c r="A125" s="34" t="s">
        <v>53</v>
      </c>
      <c r="E125" s="35" t="s">
        <v>198</v>
      </c>
    </row>
    <row r="126" spans="1:5" ht="51">
      <c r="A126" s="36" t="s">
        <v>55</v>
      </c>
      <c r="E126" s="37" t="s">
        <v>199</v>
      </c>
    </row>
    <row r="127" spans="1:5" ht="38.25">
      <c r="A127" t="s">
        <v>57</v>
      </c>
      <c r="E127" s="35" t="s">
        <v>200</v>
      </c>
    </row>
    <row r="128" spans="1:16" ht="12.75">
      <c r="A128" s="25" t="s">
        <v>47</v>
      </c>
      <c r="B128" s="29" t="s">
        <v>201</v>
      </c>
      <c r="C128" s="29" t="s">
        <v>202</v>
      </c>
      <c r="D128" s="25" t="s">
        <v>24</v>
      </c>
      <c r="E128" s="30" t="s">
        <v>203</v>
      </c>
      <c r="F128" s="31" t="s">
        <v>101</v>
      </c>
      <c r="G128" s="32">
        <v>8</v>
      </c>
      <c r="H128" s="33">
        <v>0</v>
      </c>
      <c r="I128" s="33">
        <f>ROUND(ROUND(H128,0)*ROUND(G128,2),0)</f>
        <v>0</v>
      </c>
      <c r="J128" s="31" t="s">
        <v>52</v>
      </c>
      <c r="O128">
        <f>(I128*21)/100</f>
        <v>0</v>
      </c>
      <c r="P128" t="s">
        <v>22</v>
      </c>
    </row>
    <row r="129" spans="1:5" ht="12.75">
      <c r="A129" s="34" t="s">
        <v>53</v>
      </c>
      <c r="E129" s="35" t="s">
        <v>204</v>
      </c>
    </row>
    <row r="130" spans="1:5" ht="12.75">
      <c r="A130" s="36" t="s">
        <v>55</v>
      </c>
      <c r="E130" s="37" t="s">
        <v>205</v>
      </c>
    </row>
    <row r="131" spans="1:5" ht="89.25">
      <c r="A131" t="s">
        <v>57</v>
      </c>
      <c r="E131" s="35" t="s">
        <v>206</v>
      </c>
    </row>
    <row r="132" spans="1:18" ht="12.75" customHeight="1">
      <c r="A132" s="12" t="s">
        <v>45</v>
      </c>
      <c r="B132" s="12"/>
      <c r="C132" s="38" t="s">
        <v>35</v>
      </c>
      <c r="D132" s="12"/>
      <c r="E132" s="27" t="s">
        <v>207</v>
      </c>
      <c r="F132" s="12"/>
      <c r="G132" s="12"/>
      <c r="H132" s="12"/>
      <c r="I132" s="39">
        <f>0+Q132</f>
        <v>0</v>
      </c>
      <c r="J132" s="12"/>
      <c r="O132">
        <f>0+R132</f>
        <v>0</v>
      </c>
      <c r="Q132">
        <f>0+I133+I137+I141+I145+I149+I153</f>
        <v>0</v>
      </c>
      <c r="R132">
        <f>0+O133+O137+O141+O145+O149+O153</f>
        <v>0</v>
      </c>
    </row>
    <row r="133" spans="1:16" ht="25.5">
      <c r="A133" s="25" t="s">
        <v>47</v>
      </c>
      <c r="B133" s="29" t="s">
        <v>208</v>
      </c>
      <c r="C133" s="29" t="s">
        <v>209</v>
      </c>
      <c r="D133" s="25" t="s">
        <v>24</v>
      </c>
      <c r="E133" s="30" t="s">
        <v>210</v>
      </c>
      <c r="F133" s="31" t="s">
        <v>101</v>
      </c>
      <c r="G133" s="32">
        <v>87.47</v>
      </c>
      <c r="H133" s="33">
        <v>0</v>
      </c>
      <c r="I133" s="33">
        <f>ROUND(ROUND(H133,0)*ROUND(G133,2),0)</f>
        <v>0</v>
      </c>
      <c r="J133" s="31" t="s">
        <v>52</v>
      </c>
      <c r="O133">
        <f>(I133*21)/100</f>
        <v>0</v>
      </c>
      <c r="P133" t="s">
        <v>22</v>
      </c>
    </row>
    <row r="134" spans="1:5" ht="12.75">
      <c r="A134" s="34" t="s">
        <v>53</v>
      </c>
      <c r="E134" s="35" t="s">
        <v>211</v>
      </c>
    </row>
    <row r="135" spans="1:5" ht="25.5">
      <c r="A135" s="36" t="s">
        <v>55</v>
      </c>
      <c r="E135" s="37" t="s">
        <v>212</v>
      </c>
    </row>
    <row r="136" spans="1:5" ht="51">
      <c r="A136" t="s">
        <v>57</v>
      </c>
      <c r="E136" s="35" t="s">
        <v>213</v>
      </c>
    </row>
    <row r="137" spans="1:16" ht="12.75">
      <c r="A137" s="25" t="s">
        <v>47</v>
      </c>
      <c r="B137" s="29" t="s">
        <v>214</v>
      </c>
      <c r="C137" s="29" t="s">
        <v>215</v>
      </c>
      <c r="D137" s="25" t="s">
        <v>24</v>
      </c>
      <c r="E137" s="30" t="s">
        <v>216</v>
      </c>
      <c r="F137" s="31" t="s">
        <v>101</v>
      </c>
      <c r="G137" s="32">
        <v>223</v>
      </c>
      <c r="H137" s="33">
        <v>0</v>
      </c>
      <c r="I137" s="33">
        <f>ROUND(ROUND(H137,0)*ROUND(G137,2),0)</f>
        <v>0</v>
      </c>
      <c r="J137" s="31" t="s">
        <v>52</v>
      </c>
      <c r="O137">
        <f>(I137*21)/100</f>
        <v>0</v>
      </c>
      <c r="P137" t="s">
        <v>22</v>
      </c>
    </row>
    <row r="138" spans="1:5" ht="12.75">
      <c r="A138" s="34" t="s">
        <v>53</v>
      </c>
      <c r="E138" s="35" t="s">
        <v>217</v>
      </c>
    </row>
    <row r="139" spans="1:5" ht="51">
      <c r="A139" s="36" t="s">
        <v>55</v>
      </c>
      <c r="E139" s="37" t="s">
        <v>218</v>
      </c>
    </row>
    <row r="140" spans="1:5" ht="51">
      <c r="A140" t="s">
        <v>57</v>
      </c>
      <c r="E140" s="35" t="s">
        <v>213</v>
      </c>
    </row>
    <row r="141" spans="1:16" ht="12.75">
      <c r="A141" s="25" t="s">
        <v>47</v>
      </c>
      <c r="B141" s="29" t="s">
        <v>219</v>
      </c>
      <c r="C141" s="29" t="s">
        <v>220</v>
      </c>
      <c r="D141" s="25" t="s">
        <v>24</v>
      </c>
      <c r="E141" s="30" t="s">
        <v>221</v>
      </c>
      <c r="F141" s="31" t="s">
        <v>101</v>
      </c>
      <c r="G141" s="32">
        <v>87.5</v>
      </c>
      <c r="H141" s="33">
        <v>0</v>
      </c>
      <c r="I141" s="33">
        <f>ROUND(ROUND(H141,0)*ROUND(G141,2),0)</f>
        <v>0</v>
      </c>
      <c r="J141" s="31" t="s">
        <v>52</v>
      </c>
      <c r="O141">
        <f>(I141*21)/100</f>
        <v>0</v>
      </c>
      <c r="P141" t="s">
        <v>22</v>
      </c>
    </row>
    <row r="142" spans="1:5" ht="12.75">
      <c r="A142" s="34" t="s">
        <v>53</v>
      </c>
      <c r="E142" s="35" t="s">
        <v>222</v>
      </c>
    </row>
    <row r="143" spans="1:5" ht="25.5">
      <c r="A143" s="36" t="s">
        <v>55</v>
      </c>
      <c r="E143" s="37" t="s">
        <v>223</v>
      </c>
    </row>
    <row r="144" spans="1:5" ht="51">
      <c r="A144" t="s">
        <v>57</v>
      </c>
      <c r="E144" s="35" t="s">
        <v>213</v>
      </c>
    </row>
    <row r="145" spans="1:16" ht="12.75">
      <c r="A145" s="25" t="s">
        <v>47</v>
      </c>
      <c r="B145" s="29" t="s">
        <v>224</v>
      </c>
      <c r="C145" s="29" t="s">
        <v>225</v>
      </c>
      <c r="D145" s="25" t="s">
        <v>24</v>
      </c>
      <c r="E145" s="30" t="s">
        <v>226</v>
      </c>
      <c r="F145" s="31" t="s">
        <v>101</v>
      </c>
      <c r="G145" s="32">
        <v>146</v>
      </c>
      <c r="H145" s="33">
        <v>0</v>
      </c>
      <c r="I145" s="33">
        <f>ROUND(ROUND(H145,0)*ROUND(G145,2),0)</f>
        <v>0</v>
      </c>
      <c r="J145" s="31" t="s">
        <v>52</v>
      </c>
      <c r="O145">
        <f>(I145*21)/100</f>
        <v>0</v>
      </c>
      <c r="P145" t="s">
        <v>22</v>
      </c>
    </row>
    <row r="146" spans="1:5" ht="12.75">
      <c r="A146" s="34" t="s">
        <v>53</v>
      </c>
      <c r="E146" s="35" t="s">
        <v>227</v>
      </c>
    </row>
    <row r="147" spans="1:5" ht="25.5">
      <c r="A147" s="36" t="s">
        <v>55</v>
      </c>
      <c r="E147" s="37" t="s">
        <v>228</v>
      </c>
    </row>
    <row r="148" spans="1:5" ht="51">
      <c r="A148" t="s">
        <v>57</v>
      </c>
      <c r="E148" s="35" t="s">
        <v>229</v>
      </c>
    </row>
    <row r="149" spans="1:16" ht="12.75">
      <c r="A149" s="25" t="s">
        <v>47</v>
      </c>
      <c r="B149" s="29" t="s">
        <v>230</v>
      </c>
      <c r="C149" s="29" t="s">
        <v>231</v>
      </c>
      <c r="D149" s="25" t="s">
        <v>24</v>
      </c>
      <c r="E149" s="30" t="s">
        <v>232</v>
      </c>
      <c r="F149" s="31" t="s">
        <v>101</v>
      </c>
      <c r="G149" s="32">
        <v>33.92</v>
      </c>
      <c r="H149" s="33">
        <v>0</v>
      </c>
      <c r="I149" s="33">
        <f>ROUND(ROUND(H149,0)*ROUND(G149,2),0)</f>
        <v>0</v>
      </c>
      <c r="J149" s="31" t="s">
        <v>52</v>
      </c>
      <c r="O149">
        <f>(I149*21)/100</f>
        <v>0</v>
      </c>
      <c r="P149" t="s">
        <v>22</v>
      </c>
    </row>
    <row r="150" spans="1:5" ht="12.75">
      <c r="A150" s="34" t="s">
        <v>53</v>
      </c>
      <c r="E150" s="35" t="s">
        <v>233</v>
      </c>
    </row>
    <row r="151" spans="1:5" ht="12.75">
      <c r="A151" s="36" t="s">
        <v>55</v>
      </c>
      <c r="E151" s="37" t="s">
        <v>234</v>
      </c>
    </row>
    <row r="152" spans="1:5" ht="140.25">
      <c r="A152" t="s">
        <v>57</v>
      </c>
      <c r="E152" s="35" t="s">
        <v>235</v>
      </c>
    </row>
    <row r="153" spans="1:16" ht="12.75">
      <c r="A153" s="25" t="s">
        <v>47</v>
      </c>
      <c r="B153" s="29" t="s">
        <v>236</v>
      </c>
      <c r="C153" s="29" t="s">
        <v>237</v>
      </c>
      <c r="D153" s="25" t="s">
        <v>24</v>
      </c>
      <c r="E153" s="30" t="s">
        <v>238</v>
      </c>
      <c r="F153" s="31" t="s">
        <v>101</v>
      </c>
      <c r="G153" s="32">
        <v>204.6</v>
      </c>
      <c r="H153" s="33">
        <v>0</v>
      </c>
      <c r="I153" s="33">
        <f>ROUND(ROUND(H153,0)*ROUND(G153,2),0)</f>
        <v>0</v>
      </c>
      <c r="J153" s="31" t="s">
        <v>52</v>
      </c>
      <c r="O153">
        <f>(I153*21)/100</f>
        <v>0</v>
      </c>
      <c r="P153" t="s">
        <v>22</v>
      </c>
    </row>
    <row r="154" spans="1:5" ht="12.75">
      <c r="A154" s="34" t="s">
        <v>53</v>
      </c>
      <c r="E154" s="35" t="s">
        <v>24</v>
      </c>
    </row>
    <row r="155" spans="1:5" ht="51">
      <c r="A155" s="36" t="s">
        <v>55</v>
      </c>
      <c r="E155" s="37" t="s">
        <v>239</v>
      </c>
    </row>
    <row r="156" spans="1:5" ht="140.25">
      <c r="A156" t="s">
        <v>57</v>
      </c>
      <c r="E156" s="35" t="s">
        <v>235</v>
      </c>
    </row>
    <row r="157" spans="1:18" ht="12.75" customHeight="1">
      <c r="A157" s="12" t="s">
        <v>45</v>
      </c>
      <c r="B157" s="12"/>
      <c r="C157" s="38" t="s">
        <v>37</v>
      </c>
      <c r="D157" s="12"/>
      <c r="E157" s="27" t="s">
        <v>240</v>
      </c>
      <c r="F157" s="12"/>
      <c r="G157" s="12"/>
      <c r="H157" s="12"/>
      <c r="I157" s="39">
        <f>0+Q157</f>
        <v>0</v>
      </c>
      <c r="J157" s="12"/>
      <c r="O157">
        <f>0+R157</f>
        <v>0</v>
      </c>
      <c r="Q157">
        <f>0+I158+I162+I166+I170+I174+I178</f>
        <v>0</v>
      </c>
      <c r="R157">
        <f>0+O158+O162+O166+O170+O174+O178</f>
        <v>0</v>
      </c>
    </row>
    <row r="158" spans="1:16" ht="25.5">
      <c r="A158" s="25" t="s">
        <v>47</v>
      </c>
      <c r="B158" s="29" t="s">
        <v>241</v>
      </c>
      <c r="C158" s="29" t="s">
        <v>242</v>
      </c>
      <c r="D158" s="25" t="s">
        <v>24</v>
      </c>
      <c r="E158" s="30" t="s">
        <v>243</v>
      </c>
      <c r="F158" s="31" t="s">
        <v>101</v>
      </c>
      <c r="G158" s="32">
        <v>5.3</v>
      </c>
      <c r="H158" s="33">
        <v>0</v>
      </c>
      <c r="I158" s="33">
        <f>ROUND(ROUND(H158,0)*ROUND(G158,2),0)</f>
        <v>0</v>
      </c>
      <c r="J158" s="31" t="s">
        <v>52</v>
      </c>
      <c r="O158">
        <f>(I158*21)/100</f>
        <v>0</v>
      </c>
      <c r="P158" t="s">
        <v>22</v>
      </c>
    </row>
    <row r="159" spans="1:5" ht="12.75">
      <c r="A159" s="34" t="s">
        <v>53</v>
      </c>
      <c r="E159" s="35" t="s">
        <v>24</v>
      </c>
    </row>
    <row r="160" spans="1:5" ht="12.75">
      <c r="A160" s="36" t="s">
        <v>55</v>
      </c>
      <c r="E160" s="37" t="s">
        <v>244</v>
      </c>
    </row>
    <row r="161" spans="1:5" ht="76.5">
      <c r="A161" t="s">
        <v>57</v>
      </c>
      <c r="E161" s="35" t="s">
        <v>245</v>
      </c>
    </row>
    <row r="162" spans="1:16" ht="25.5">
      <c r="A162" s="25" t="s">
        <v>47</v>
      </c>
      <c r="B162" s="29" t="s">
        <v>246</v>
      </c>
      <c r="C162" s="29" t="s">
        <v>247</v>
      </c>
      <c r="D162" s="25" t="s">
        <v>24</v>
      </c>
      <c r="E162" s="30" t="s">
        <v>248</v>
      </c>
      <c r="F162" s="31" t="s">
        <v>101</v>
      </c>
      <c r="G162" s="32">
        <v>5.3</v>
      </c>
      <c r="H162" s="33">
        <v>0</v>
      </c>
      <c r="I162" s="33">
        <f>ROUND(ROUND(H162,0)*ROUND(G162,2),0)</f>
        <v>0</v>
      </c>
      <c r="J162" s="31" t="s">
        <v>52</v>
      </c>
      <c r="O162">
        <f>(I162*21)/100</f>
        <v>0</v>
      </c>
      <c r="P162" t="s">
        <v>22</v>
      </c>
    </row>
    <row r="163" spans="1:5" ht="12.75">
      <c r="A163" s="34" t="s">
        <v>53</v>
      </c>
      <c r="E163" s="35" t="s">
        <v>24</v>
      </c>
    </row>
    <row r="164" spans="1:5" ht="12.75">
      <c r="A164" s="36" t="s">
        <v>55</v>
      </c>
      <c r="E164" s="37" t="s">
        <v>244</v>
      </c>
    </row>
    <row r="165" spans="1:5" ht="76.5">
      <c r="A165" t="s">
        <v>57</v>
      </c>
      <c r="E165" s="35" t="s">
        <v>245</v>
      </c>
    </row>
    <row r="166" spans="1:16" ht="25.5">
      <c r="A166" s="25" t="s">
        <v>47</v>
      </c>
      <c r="B166" s="29" t="s">
        <v>249</v>
      </c>
      <c r="C166" s="29" t="s">
        <v>250</v>
      </c>
      <c r="D166" s="25" t="s">
        <v>24</v>
      </c>
      <c r="E166" s="30" t="s">
        <v>251</v>
      </c>
      <c r="F166" s="31" t="s">
        <v>101</v>
      </c>
      <c r="G166" s="32">
        <v>24.9</v>
      </c>
      <c r="H166" s="33">
        <v>0</v>
      </c>
      <c r="I166" s="33">
        <f>ROUND(ROUND(H166,0)*ROUND(G166,2),0)</f>
        <v>0</v>
      </c>
      <c r="J166" s="31" t="s">
        <v>52</v>
      </c>
      <c r="O166">
        <f>(I166*21)/100</f>
        <v>0</v>
      </c>
      <c r="P166" t="s">
        <v>22</v>
      </c>
    </row>
    <row r="167" spans="1:5" ht="12.75">
      <c r="A167" s="34" t="s">
        <v>53</v>
      </c>
      <c r="E167" s="35" t="s">
        <v>24</v>
      </c>
    </row>
    <row r="168" spans="1:5" ht="12.75">
      <c r="A168" s="36" t="s">
        <v>55</v>
      </c>
      <c r="E168" s="37" t="s">
        <v>252</v>
      </c>
    </row>
    <row r="169" spans="1:5" ht="76.5">
      <c r="A169" t="s">
        <v>57</v>
      </c>
      <c r="E169" s="35" t="s">
        <v>245</v>
      </c>
    </row>
    <row r="170" spans="1:16" ht="12.75">
      <c r="A170" s="25" t="s">
        <v>47</v>
      </c>
      <c r="B170" s="29" t="s">
        <v>253</v>
      </c>
      <c r="C170" s="29" t="s">
        <v>254</v>
      </c>
      <c r="D170" s="25" t="s">
        <v>24</v>
      </c>
      <c r="E170" s="30" t="s">
        <v>255</v>
      </c>
      <c r="F170" s="31" t="s">
        <v>101</v>
      </c>
      <c r="G170" s="32">
        <v>35.5</v>
      </c>
      <c r="H170" s="33">
        <v>0</v>
      </c>
      <c r="I170" s="33">
        <f>ROUND(ROUND(H170,0)*ROUND(G170,2),0)</f>
        <v>0</v>
      </c>
      <c r="J170" s="31" t="s">
        <v>52</v>
      </c>
      <c r="O170">
        <f>(I170*21)/100</f>
        <v>0</v>
      </c>
      <c r="P170" t="s">
        <v>22</v>
      </c>
    </row>
    <row r="171" spans="1:5" ht="12.75">
      <c r="A171" s="34" t="s">
        <v>53</v>
      </c>
      <c r="E171" s="35" t="s">
        <v>24</v>
      </c>
    </row>
    <row r="172" spans="1:5" ht="12.75">
      <c r="A172" s="36" t="s">
        <v>55</v>
      </c>
      <c r="E172" s="37" t="s">
        <v>256</v>
      </c>
    </row>
    <row r="173" spans="1:5" ht="76.5">
      <c r="A173" t="s">
        <v>57</v>
      </c>
      <c r="E173" s="35" t="s">
        <v>245</v>
      </c>
    </row>
    <row r="174" spans="1:16" ht="12.75">
      <c r="A174" s="25" t="s">
        <v>47</v>
      </c>
      <c r="B174" s="29" t="s">
        <v>257</v>
      </c>
      <c r="C174" s="29" t="s">
        <v>258</v>
      </c>
      <c r="D174" s="25" t="s">
        <v>24</v>
      </c>
      <c r="E174" s="30" t="s">
        <v>259</v>
      </c>
      <c r="F174" s="31" t="s">
        <v>101</v>
      </c>
      <c r="G174" s="32">
        <v>35.5</v>
      </c>
      <c r="H174" s="33">
        <v>0</v>
      </c>
      <c r="I174" s="33">
        <f>ROUND(ROUND(H174,0)*ROUND(G174,2),0)</f>
        <v>0</v>
      </c>
      <c r="J174" s="31" t="s">
        <v>52</v>
      </c>
      <c r="O174">
        <f>(I174*21)/100</f>
        <v>0</v>
      </c>
      <c r="P174" t="s">
        <v>22</v>
      </c>
    </row>
    <row r="175" spans="1:5" ht="12.75">
      <c r="A175" s="34" t="s">
        <v>53</v>
      </c>
      <c r="E175" s="35" t="s">
        <v>24</v>
      </c>
    </row>
    <row r="176" spans="1:5" ht="12.75">
      <c r="A176" s="36" t="s">
        <v>55</v>
      </c>
      <c r="E176" s="37" t="s">
        <v>256</v>
      </c>
    </row>
    <row r="177" spans="1:5" ht="76.5">
      <c r="A177" t="s">
        <v>57</v>
      </c>
      <c r="E177" s="35" t="s">
        <v>245</v>
      </c>
    </row>
    <row r="178" spans="1:16" ht="12.75">
      <c r="A178" s="25" t="s">
        <v>47</v>
      </c>
      <c r="B178" s="29" t="s">
        <v>260</v>
      </c>
      <c r="C178" s="29" t="s">
        <v>261</v>
      </c>
      <c r="D178" s="25" t="s">
        <v>24</v>
      </c>
      <c r="E178" s="30" t="s">
        <v>262</v>
      </c>
      <c r="F178" s="31" t="s">
        <v>101</v>
      </c>
      <c r="G178" s="32">
        <v>5.3</v>
      </c>
      <c r="H178" s="33">
        <v>0</v>
      </c>
      <c r="I178" s="33">
        <f>ROUND(ROUND(H178,0)*ROUND(G178,2),0)</f>
        <v>0</v>
      </c>
      <c r="J178" s="31" t="s">
        <v>52</v>
      </c>
      <c r="O178">
        <f>(I178*21)/100</f>
        <v>0</v>
      </c>
      <c r="P178" t="s">
        <v>22</v>
      </c>
    </row>
    <row r="179" spans="1:5" ht="12.75">
      <c r="A179" s="34" t="s">
        <v>53</v>
      </c>
      <c r="E179" s="35" t="s">
        <v>24</v>
      </c>
    </row>
    <row r="180" spans="1:5" ht="12.75">
      <c r="A180" s="36" t="s">
        <v>55</v>
      </c>
      <c r="E180" s="37" t="s">
        <v>244</v>
      </c>
    </row>
    <row r="181" spans="1:5" ht="63.75">
      <c r="A181" t="s">
        <v>57</v>
      </c>
      <c r="E181" s="35" t="s">
        <v>263</v>
      </c>
    </row>
    <row r="182" spans="1:18" ht="12.75" customHeight="1">
      <c r="A182" s="12" t="s">
        <v>45</v>
      </c>
      <c r="B182" s="12"/>
      <c r="C182" s="38" t="s">
        <v>77</v>
      </c>
      <c r="D182" s="12"/>
      <c r="E182" s="27" t="s">
        <v>264</v>
      </c>
      <c r="F182" s="12"/>
      <c r="G182" s="12"/>
      <c r="H182" s="12"/>
      <c r="I182" s="39">
        <f>0+Q182</f>
        <v>0</v>
      </c>
      <c r="J182" s="12"/>
      <c r="O182">
        <f>0+R182</f>
        <v>0</v>
      </c>
      <c r="Q182">
        <f>0+I183+I187+I191+I195+I199+I203</f>
        <v>0</v>
      </c>
      <c r="R182">
        <f>0+O183+O187+O191+O195+O199+O203</f>
        <v>0</v>
      </c>
    </row>
    <row r="183" spans="1:16" ht="25.5">
      <c r="A183" s="25" t="s">
        <v>47</v>
      </c>
      <c r="B183" s="29" t="s">
        <v>265</v>
      </c>
      <c r="C183" s="29" t="s">
        <v>266</v>
      </c>
      <c r="D183" s="25" t="s">
        <v>24</v>
      </c>
      <c r="E183" s="30" t="s">
        <v>267</v>
      </c>
      <c r="F183" s="31" t="s">
        <v>101</v>
      </c>
      <c r="G183" s="32">
        <v>13.8</v>
      </c>
      <c r="H183" s="33">
        <v>0</v>
      </c>
      <c r="I183" s="33">
        <f>ROUND(ROUND(H183,0)*ROUND(G183,2),0)</f>
        <v>0</v>
      </c>
      <c r="J183" s="31" t="s">
        <v>52</v>
      </c>
      <c r="O183">
        <f>(I183*21)/100</f>
        <v>0</v>
      </c>
      <c r="P183" t="s">
        <v>22</v>
      </c>
    </row>
    <row r="184" spans="1:5" ht="12.75">
      <c r="A184" s="34" t="s">
        <v>53</v>
      </c>
      <c r="E184" s="35" t="s">
        <v>268</v>
      </c>
    </row>
    <row r="185" spans="1:5" ht="12.75">
      <c r="A185" s="36" t="s">
        <v>55</v>
      </c>
      <c r="E185" s="37" t="s">
        <v>269</v>
      </c>
    </row>
    <row r="186" spans="1:5" ht="191.25">
      <c r="A186" t="s">
        <v>57</v>
      </c>
      <c r="E186" s="35" t="s">
        <v>270</v>
      </c>
    </row>
    <row r="187" spans="1:16" ht="25.5">
      <c r="A187" s="25" t="s">
        <v>47</v>
      </c>
      <c r="B187" s="29" t="s">
        <v>271</v>
      </c>
      <c r="C187" s="29" t="s">
        <v>272</v>
      </c>
      <c r="D187" s="25" t="s">
        <v>24</v>
      </c>
      <c r="E187" s="30" t="s">
        <v>273</v>
      </c>
      <c r="F187" s="31" t="s">
        <v>101</v>
      </c>
      <c r="G187" s="32">
        <v>70.55</v>
      </c>
      <c r="H187" s="33">
        <v>0</v>
      </c>
      <c r="I187" s="33">
        <f>ROUND(ROUND(H187,0)*ROUND(G187,2),0)</f>
        <v>0</v>
      </c>
      <c r="J187" s="31" t="s">
        <v>52</v>
      </c>
      <c r="O187">
        <f>(I187*21)/100</f>
        <v>0</v>
      </c>
      <c r="P187" t="s">
        <v>22</v>
      </c>
    </row>
    <row r="188" spans="1:5" ht="12.75">
      <c r="A188" s="34" t="s">
        <v>53</v>
      </c>
      <c r="E188" s="35" t="s">
        <v>274</v>
      </c>
    </row>
    <row r="189" spans="1:5" ht="12.75">
      <c r="A189" s="36" t="s">
        <v>55</v>
      </c>
      <c r="E189" s="37" t="s">
        <v>275</v>
      </c>
    </row>
    <row r="190" spans="1:5" ht="216.75">
      <c r="A190" t="s">
        <v>57</v>
      </c>
      <c r="E190" s="35" t="s">
        <v>276</v>
      </c>
    </row>
    <row r="191" spans="1:16" ht="25.5">
      <c r="A191" s="25" t="s">
        <v>47</v>
      </c>
      <c r="B191" s="29" t="s">
        <v>277</v>
      </c>
      <c r="C191" s="29" t="s">
        <v>278</v>
      </c>
      <c r="D191" s="25" t="s">
        <v>24</v>
      </c>
      <c r="E191" s="30" t="s">
        <v>279</v>
      </c>
      <c r="F191" s="31" t="s">
        <v>101</v>
      </c>
      <c r="G191" s="32">
        <v>17.95</v>
      </c>
      <c r="H191" s="33">
        <v>0</v>
      </c>
      <c r="I191" s="33">
        <f>ROUND(ROUND(H191,0)*ROUND(G191,2),0)</f>
        <v>0</v>
      </c>
      <c r="J191" s="31" t="s">
        <v>52</v>
      </c>
      <c r="O191">
        <f>(I191*21)/100</f>
        <v>0</v>
      </c>
      <c r="P191" t="s">
        <v>22</v>
      </c>
    </row>
    <row r="192" spans="1:5" ht="12.75">
      <c r="A192" s="34" t="s">
        <v>53</v>
      </c>
      <c r="E192" s="35" t="s">
        <v>280</v>
      </c>
    </row>
    <row r="193" spans="1:5" ht="12.75">
      <c r="A193" s="36" t="s">
        <v>55</v>
      </c>
      <c r="E193" s="37" t="s">
        <v>281</v>
      </c>
    </row>
    <row r="194" spans="1:5" ht="204">
      <c r="A194" t="s">
        <v>57</v>
      </c>
      <c r="E194" s="35" t="s">
        <v>282</v>
      </c>
    </row>
    <row r="195" spans="1:16" ht="12.75">
      <c r="A195" s="25" t="s">
        <v>47</v>
      </c>
      <c r="B195" s="29" t="s">
        <v>283</v>
      </c>
      <c r="C195" s="29" t="s">
        <v>284</v>
      </c>
      <c r="D195" s="25" t="s">
        <v>24</v>
      </c>
      <c r="E195" s="30" t="s">
        <v>285</v>
      </c>
      <c r="F195" s="31" t="s">
        <v>101</v>
      </c>
      <c r="G195" s="32">
        <v>21.28</v>
      </c>
      <c r="H195" s="33">
        <v>0</v>
      </c>
      <c r="I195" s="33">
        <f>ROUND(ROUND(H195,0)*ROUND(G195,2),0)</f>
        <v>0</v>
      </c>
      <c r="J195" s="31" t="s">
        <v>52</v>
      </c>
      <c r="O195">
        <f>(I195*21)/100</f>
        <v>0</v>
      </c>
      <c r="P195" t="s">
        <v>22</v>
      </c>
    </row>
    <row r="196" spans="1:5" ht="12.75">
      <c r="A196" s="34" t="s">
        <v>53</v>
      </c>
      <c r="E196" s="35" t="s">
        <v>286</v>
      </c>
    </row>
    <row r="197" spans="1:5" ht="12.75">
      <c r="A197" s="36" t="s">
        <v>55</v>
      </c>
      <c r="E197" s="37" t="s">
        <v>287</v>
      </c>
    </row>
    <row r="198" spans="1:5" ht="38.25">
      <c r="A198" t="s">
        <v>57</v>
      </c>
      <c r="E198" s="35" t="s">
        <v>288</v>
      </c>
    </row>
    <row r="199" spans="1:16" ht="12.75">
      <c r="A199" s="25" t="s">
        <v>47</v>
      </c>
      <c r="B199" s="29" t="s">
        <v>289</v>
      </c>
      <c r="C199" s="29" t="s">
        <v>290</v>
      </c>
      <c r="D199" s="25" t="s">
        <v>24</v>
      </c>
      <c r="E199" s="30" t="s">
        <v>291</v>
      </c>
      <c r="F199" s="31" t="s">
        <v>101</v>
      </c>
      <c r="G199" s="32">
        <v>73.2</v>
      </c>
      <c r="H199" s="33">
        <v>0</v>
      </c>
      <c r="I199" s="33">
        <f>ROUND(ROUND(H199,0)*ROUND(G199,2),0)</f>
        <v>0</v>
      </c>
      <c r="J199" s="31" t="s">
        <v>52</v>
      </c>
      <c r="O199">
        <f>(I199*21)/100</f>
        <v>0</v>
      </c>
      <c r="P199" t="s">
        <v>22</v>
      </c>
    </row>
    <row r="200" spans="1:5" ht="12.75">
      <c r="A200" s="34" t="s">
        <v>53</v>
      </c>
      <c r="E200" s="35" t="s">
        <v>292</v>
      </c>
    </row>
    <row r="201" spans="1:5" ht="12.75">
      <c r="A201" s="36" t="s">
        <v>55</v>
      </c>
      <c r="E201" s="37" t="s">
        <v>293</v>
      </c>
    </row>
    <row r="202" spans="1:5" ht="38.25">
      <c r="A202" t="s">
        <v>57</v>
      </c>
      <c r="E202" s="35" t="s">
        <v>288</v>
      </c>
    </row>
    <row r="203" spans="1:16" ht="12.75">
      <c r="A203" s="25" t="s">
        <v>47</v>
      </c>
      <c r="B203" s="29" t="s">
        <v>294</v>
      </c>
      <c r="C203" s="29" t="s">
        <v>295</v>
      </c>
      <c r="D203" s="25" t="s">
        <v>24</v>
      </c>
      <c r="E203" s="30" t="s">
        <v>296</v>
      </c>
      <c r="F203" s="31" t="s">
        <v>101</v>
      </c>
      <c r="G203" s="32">
        <v>78.11</v>
      </c>
      <c r="H203" s="33">
        <v>0</v>
      </c>
      <c r="I203" s="33">
        <f>ROUND(ROUND(H203,0)*ROUND(G203,2),0)</f>
        <v>0</v>
      </c>
      <c r="J203" s="31" t="s">
        <v>52</v>
      </c>
      <c r="O203">
        <f>(I203*21)/100</f>
        <v>0</v>
      </c>
      <c r="P203" t="s">
        <v>22</v>
      </c>
    </row>
    <row r="204" spans="1:5" ht="12.75">
      <c r="A204" s="34" t="s">
        <v>53</v>
      </c>
      <c r="E204" s="35" t="s">
        <v>297</v>
      </c>
    </row>
    <row r="205" spans="1:5" ht="25.5">
      <c r="A205" s="36" t="s">
        <v>55</v>
      </c>
      <c r="E205" s="37" t="s">
        <v>298</v>
      </c>
    </row>
    <row r="206" spans="1:5" ht="51">
      <c r="A206" t="s">
        <v>57</v>
      </c>
      <c r="E206" s="35" t="s">
        <v>299</v>
      </c>
    </row>
    <row r="207" spans="1:18" ht="12.75" customHeight="1">
      <c r="A207" s="12" t="s">
        <v>45</v>
      </c>
      <c r="B207" s="12"/>
      <c r="C207" s="38" t="s">
        <v>83</v>
      </c>
      <c r="D207" s="12"/>
      <c r="E207" s="27" t="s">
        <v>300</v>
      </c>
      <c r="F207" s="12"/>
      <c r="G207" s="12"/>
      <c r="H207" s="12"/>
      <c r="I207" s="39">
        <f>0+Q207</f>
        <v>0</v>
      </c>
      <c r="J207" s="12"/>
      <c r="O207">
        <f>0+R207</f>
        <v>0</v>
      </c>
      <c r="Q207">
        <f>0+I208+I212+I216</f>
        <v>0</v>
      </c>
      <c r="R207">
        <f>0+O208+O212+O216</f>
        <v>0</v>
      </c>
    </row>
    <row r="208" spans="1:16" ht="12.75">
      <c r="A208" s="25" t="s">
        <v>47</v>
      </c>
      <c r="B208" s="29" t="s">
        <v>301</v>
      </c>
      <c r="C208" s="29" t="s">
        <v>302</v>
      </c>
      <c r="D208" s="25" t="s">
        <v>24</v>
      </c>
      <c r="E208" s="30" t="s">
        <v>303</v>
      </c>
      <c r="F208" s="31" t="s">
        <v>137</v>
      </c>
      <c r="G208" s="32">
        <v>9.2</v>
      </c>
      <c r="H208" s="33">
        <v>0</v>
      </c>
      <c r="I208" s="33">
        <f>ROUND(ROUND(H208,0)*ROUND(G208,2),0)</f>
        <v>0</v>
      </c>
      <c r="J208" s="31" t="s">
        <v>52</v>
      </c>
      <c r="O208">
        <f>(I208*21)/100</f>
        <v>0</v>
      </c>
      <c r="P208" t="s">
        <v>22</v>
      </c>
    </row>
    <row r="209" spans="1:5" ht="12.75">
      <c r="A209" s="34" t="s">
        <v>53</v>
      </c>
      <c r="E209" s="35" t="s">
        <v>304</v>
      </c>
    </row>
    <row r="210" spans="1:5" ht="12.75">
      <c r="A210" s="36" t="s">
        <v>55</v>
      </c>
      <c r="E210" s="37" t="s">
        <v>305</v>
      </c>
    </row>
    <row r="211" spans="1:5" ht="242.25">
      <c r="A211" t="s">
        <v>57</v>
      </c>
      <c r="E211" s="35" t="s">
        <v>306</v>
      </c>
    </row>
    <row r="212" spans="1:16" ht="12.75">
      <c r="A212" s="25" t="s">
        <v>47</v>
      </c>
      <c r="B212" s="29" t="s">
        <v>307</v>
      </c>
      <c r="C212" s="29" t="s">
        <v>308</v>
      </c>
      <c r="D212" s="25" t="s">
        <v>24</v>
      </c>
      <c r="E212" s="30" t="s">
        <v>309</v>
      </c>
      <c r="F212" s="31" t="s">
        <v>137</v>
      </c>
      <c r="G212" s="32">
        <v>31.8</v>
      </c>
      <c r="H212" s="33">
        <v>0</v>
      </c>
      <c r="I212" s="33">
        <f>ROUND(ROUND(H212,0)*ROUND(G212,2),0)</f>
        <v>0</v>
      </c>
      <c r="J212" s="31" t="s">
        <v>52</v>
      </c>
      <c r="O212">
        <f>(I212*21)/100</f>
        <v>0</v>
      </c>
      <c r="P212" t="s">
        <v>22</v>
      </c>
    </row>
    <row r="213" spans="1:5" ht="12.75">
      <c r="A213" s="34" t="s">
        <v>53</v>
      </c>
      <c r="E213" s="35" t="s">
        <v>310</v>
      </c>
    </row>
    <row r="214" spans="1:5" ht="25.5">
      <c r="A214" s="36" t="s">
        <v>55</v>
      </c>
      <c r="E214" s="37" t="s">
        <v>311</v>
      </c>
    </row>
    <row r="215" spans="1:5" ht="242.25">
      <c r="A215" t="s">
        <v>57</v>
      </c>
      <c r="E215" s="35" t="s">
        <v>312</v>
      </c>
    </row>
    <row r="216" spans="1:16" ht="12.75">
      <c r="A216" s="25" t="s">
        <v>47</v>
      </c>
      <c r="B216" s="29" t="s">
        <v>313</v>
      </c>
      <c r="C216" s="29" t="s">
        <v>314</v>
      </c>
      <c r="D216" s="25" t="s">
        <v>24</v>
      </c>
      <c r="E216" s="30" t="s">
        <v>315</v>
      </c>
      <c r="F216" s="31" t="s">
        <v>137</v>
      </c>
      <c r="G216" s="32">
        <v>9</v>
      </c>
      <c r="H216" s="33">
        <v>0</v>
      </c>
      <c r="I216" s="33">
        <f>ROUND(ROUND(H216,0)*ROUND(G216,2),0)</f>
        <v>0</v>
      </c>
      <c r="J216" s="31" t="s">
        <v>52</v>
      </c>
      <c r="O216">
        <f>(I216*21)/100</f>
        <v>0</v>
      </c>
      <c r="P216" t="s">
        <v>22</v>
      </c>
    </row>
    <row r="217" spans="1:5" ht="12.75">
      <c r="A217" s="34" t="s">
        <v>53</v>
      </c>
      <c r="E217" s="35" t="s">
        <v>316</v>
      </c>
    </row>
    <row r="218" spans="1:5" ht="12.75">
      <c r="A218" s="36" t="s">
        <v>55</v>
      </c>
      <c r="E218" s="37" t="s">
        <v>317</v>
      </c>
    </row>
    <row r="219" spans="1:5" ht="242.25">
      <c r="A219" t="s">
        <v>57</v>
      </c>
      <c r="E219" s="35" t="s">
        <v>318</v>
      </c>
    </row>
    <row r="220" spans="1:18" ht="12.75" customHeight="1">
      <c r="A220" s="12" t="s">
        <v>45</v>
      </c>
      <c r="B220" s="12"/>
      <c r="C220" s="38" t="s">
        <v>40</v>
      </c>
      <c r="D220" s="12"/>
      <c r="E220" s="27" t="s">
        <v>319</v>
      </c>
      <c r="F220" s="12"/>
      <c r="G220" s="12"/>
      <c r="H220" s="12"/>
      <c r="I220" s="39">
        <f>0+Q220</f>
        <v>0</v>
      </c>
      <c r="J220" s="12"/>
      <c r="O220">
        <f>0+R220</f>
        <v>0</v>
      </c>
      <c r="Q220">
        <f>0+I221+I225+I229+I233+I237+I241+I245+I249+I253+I257+I261+I265+I269+I273+I277+I281+I285</f>
        <v>0</v>
      </c>
      <c r="R220">
        <f>0+O221+O225+O229+O233+O237+O241+O245+O249+O253+O257+O261+O265+O269+O273+O277+O281+O285</f>
        <v>0</v>
      </c>
    </row>
    <row r="221" spans="1:16" ht="12.75">
      <c r="A221" s="25" t="s">
        <v>47</v>
      </c>
      <c r="B221" s="29" t="s">
        <v>320</v>
      </c>
      <c r="C221" s="29" t="s">
        <v>321</v>
      </c>
      <c r="D221" s="25" t="s">
        <v>24</v>
      </c>
      <c r="E221" s="30" t="s">
        <v>322</v>
      </c>
      <c r="F221" s="31" t="s">
        <v>137</v>
      </c>
      <c r="G221" s="32">
        <v>32</v>
      </c>
      <c r="H221" s="33">
        <v>0</v>
      </c>
      <c r="I221" s="33">
        <f>ROUND(ROUND(H221,0)*ROUND(G221,2),0)</f>
        <v>0</v>
      </c>
      <c r="J221" s="31" t="s">
        <v>52</v>
      </c>
      <c r="O221">
        <f>(I221*21)/100</f>
        <v>0</v>
      </c>
      <c r="P221" t="s">
        <v>22</v>
      </c>
    </row>
    <row r="222" spans="1:5" ht="12.75">
      <c r="A222" s="34" t="s">
        <v>53</v>
      </c>
      <c r="E222" s="35" t="s">
        <v>24</v>
      </c>
    </row>
    <row r="223" spans="1:5" ht="25.5">
      <c r="A223" s="36" t="s">
        <v>55</v>
      </c>
      <c r="E223" s="37" t="s">
        <v>323</v>
      </c>
    </row>
    <row r="224" spans="1:5" ht="63.75">
      <c r="A224" t="s">
        <v>57</v>
      </c>
      <c r="E224" s="35" t="s">
        <v>324</v>
      </c>
    </row>
    <row r="225" spans="1:16" ht="12.75">
      <c r="A225" s="25" t="s">
        <v>47</v>
      </c>
      <c r="B225" s="29" t="s">
        <v>325</v>
      </c>
      <c r="C225" s="29" t="s">
        <v>326</v>
      </c>
      <c r="D225" s="25" t="s">
        <v>24</v>
      </c>
      <c r="E225" s="30" t="s">
        <v>327</v>
      </c>
      <c r="F225" s="31" t="s">
        <v>137</v>
      </c>
      <c r="G225" s="32">
        <v>10.2</v>
      </c>
      <c r="H225" s="33">
        <v>0</v>
      </c>
      <c r="I225" s="33">
        <f>ROUND(ROUND(H225,0)*ROUND(G225,2),0)</f>
        <v>0</v>
      </c>
      <c r="J225" s="31" t="s">
        <v>52</v>
      </c>
      <c r="O225">
        <f>(I225*21)/100</f>
        <v>0</v>
      </c>
      <c r="P225" t="s">
        <v>22</v>
      </c>
    </row>
    <row r="226" spans="1:5" ht="12.75">
      <c r="A226" s="34" t="s">
        <v>53</v>
      </c>
      <c r="E226" s="35" t="s">
        <v>24</v>
      </c>
    </row>
    <row r="227" spans="1:5" ht="25.5">
      <c r="A227" s="36" t="s">
        <v>55</v>
      </c>
      <c r="E227" s="37" t="s">
        <v>328</v>
      </c>
    </row>
    <row r="228" spans="1:5" ht="51">
      <c r="A228" t="s">
        <v>57</v>
      </c>
      <c r="E228" s="35" t="s">
        <v>329</v>
      </c>
    </row>
    <row r="229" spans="1:16" ht="12.75">
      <c r="A229" s="25" t="s">
        <v>47</v>
      </c>
      <c r="B229" s="29" t="s">
        <v>330</v>
      </c>
      <c r="C229" s="29" t="s">
        <v>331</v>
      </c>
      <c r="D229" s="25" t="s">
        <v>24</v>
      </c>
      <c r="E229" s="30" t="s">
        <v>332</v>
      </c>
      <c r="F229" s="31" t="s">
        <v>137</v>
      </c>
      <c r="G229" s="32">
        <v>36.27</v>
      </c>
      <c r="H229" s="33">
        <v>0</v>
      </c>
      <c r="I229" s="33">
        <f>ROUND(ROUND(H229,0)*ROUND(G229,2),0)</f>
        <v>0</v>
      </c>
      <c r="J229" s="31" t="s">
        <v>52</v>
      </c>
      <c r="O229">
        <f>(I229*21)/100</f>
        <v>0</v>
      </c>
      <c r="P229" t="s">
        <v>22</v>
      </c>
    </row>
    <row r="230" spans="1:5" ht="25.5">
      <c r="A230" s="34" t="s">
        <v>53</v>
      </c>
      <c r="E230" s="35" t="s">
        <v>333</v>
      </c>
    </row>
    <row r="231" spans="1:5" ht="38.25">
      <c r="A231" s="36" t="s">
        <v>55</v>
      </c>
      <c r="E231" s="37" t="s">
        <v>334</v>
      </c>
    </row>
    <row r="232" spans="1:5" ht="25.5">
      <c r="A232" t="s">
        <v>57</v>
      </c>
      <c r="E232" s="35" t="s">
        <v>335</v>
      </c>
    </row>
    <row r="233" spans="1:16" ht="12.75">
      <c r="A233" s="25" t="s">
        <v>47</v>
      </c>
      <c r="B233" s="29" t="s">
        <v>336</v>
      </c>
      <c r="C233" s="29" t="s">
        <v>337</v>
      </c>
      <c r="D233" s="25" t="s">
        <v>24</v>
      </c>
      <c r="E233" s="30" t="s">
        <v>338</v>
      </c>
      <c r="F233" s="31" t="s">
        <v>137</v>
      </c>
      <c r="G233" s="32">
        <v>27.16</v>
      </c>
      <c r="H233" s="33">
        <v>0</v>
      </c>
      <c r="I233" s="33">
        <f>ROUND(ROUND(H233,0)*ROUND(G233,2),0)</f>
        <v>0</v>
      </c>
      <c r="J233" s="31" t="s">
        <v>52</v>
      </c>
      <c r="O233">
        <f>(I233*21)/100</f>
        <v>0</v>
      </c>
      <c r="P233" t="s">
        <v>22</v>
      </c>
    </row>
    <row r="234" spans="1:5" ht="12.75">
      <c r="A234" s="34" t="s">
        <v>53</v>
      </c>
      <c r="E234" s="35" t="s">
        <v>339</v>
      </c>
    </row>
    <row r="235" spans="1:5" ht="12.75">
      <c r="A235" s="36" t="s">
        <v>55</v>
      </c>
      <c r="E235" s="37" t="s">
        <v>340</v>
      </c>
    </row>
    <row r="236" spans="1:5" ht="38.25">
      <c r="A236" t="s">
        <v>57</v>
      </c>
      <c r="E236" s="35" t="s">
        <v>341</v>
      </c>
    </row>
    <row r="237" spans="1:16" ht="25.5">
      <c r="A237" s="25" t="s">
        <v>47</v>
      </c>
      <c r="B237" s="29" t="s">
        <v>342</v>
      </c>
      <c r="C237" s="29" t="s">
        <v>343</v>
      </c>
      <c r="D237" s="25" t="s">
        <v>24</v>
      </c>
      <c r="E237" s="30" t="s">
        <v>344</v>
      </c>
      <c r="F237" s="31" t="s">
        <v>137</v>
      </c>
      <c r="G237" s="32">
        <v>6.88</v>
      </c>
      <c r="H237" s="33">
        <v>0</v>
      </c>
      <c r="I237" s="33">
        <f>ROUND(ROUND(H237,0)*ROUND(G237,2),0)</f>
        <v>0</v>
      </c>
      <c r="J237" s="31" t="s">
        <v>52</v>
      </c>
      <c r="O237">
        <f>(I237*21)/100</f>
        <v>0</v>
      </c>
      <c r="P237" t="s">
        <v>22</v>
      </c>
    </row>
    <row r="238" spans="1:5" ht="12.75">
      <c r="A238" s="34" t="s">
        <v>53</v>
      </c>
      <c r="E238" s="35" t="s">
        <v>345</v>
      </c>
    </row>
    <row r="239" spans="1:5" ht="25.5">
      <c r="A239" s="36" t="s">
        <v>55</v>
      </c>
      <c r="E239" s="37" t="s">
        <v>346</v>
      </c>
    </row>
    <row r="240" spans="1:5" ht="38.25">
      <c r="A240" t="s">
        <v>57</v>
      </c>
      <c r="E240" s="35" t="s">
        <v>341</v>
      </c>
    </row>
    <row r="241" spans="1:16" ht="25.5">
      <c r="A241" s="25" t="s">
        <v>47</v>
      </c>
      <c r="B241" s="29" t="s">
        <v>347</v>
      </c>
      <c r="C241" s="29" t="s">
        <v>348</v>
      </c>
      <c r="D241" s="25" t="s">
        <v>24</v>
      </c>
      <c r="E241" s="30" t="s">
        <v>349</v>
      </c>
      <c r="F241" s="31" t="s">
        <v>137</v>
      </c>
      <c r="G241" s="32">
        <v>3.6</v>
      </c>
      <c r="H241" s="33">
        <v>0</v>
      </c>
      <c r="I241" s="33">
        <f>ROUND(ROUND(H241,0)*ROUND(G241,2),0)</f>
        <v>0</v>
      </c>
      <c r="J241" s="31" t="s">
        <v>52</v>
      </c>
      <c r="O241">
        <f>(I241*21)/100</f>
        <v>0</v>
      </c>
      <c r="P241" t="s">
        <v>22</v>
      </c>
    </row>
    <row r="242" spans="1:5" ht="12.75">
      <c r="A242" s="34" t="s">
        <v>53</v>
      </c>
      <c r="E242" s="35" t="s">
        <v>350</v>
      </c>
    </row>
    <row r="243" spans="1:5" ht="12.75">
      <c r="A243" s="36" t="s">
        <v>55</v>
      </c>
      <c r="E243" s="37" t="s">
        <v>351</v>
      </c>
    </row>
    <row r="244" spans="1:5" ht="38.25">
      <c r="A244" t="s">
        <v>57</v>
      </c>
      <c r="E244" s="35" t="s">
        <v>341</v>
      </c>
    </row>
    <row r="245" spans="1:16" ht="12.75">
      <c r="A245" s="25" t="s">
        <v>47</v>
      </c>
      <c r="B245" s="29" t="s">
        <v>352</v>
      </c>
      <c r="C245" s="29" t="s">
        <v>353</v>
      </c>
      <c r="D245" s="25" t="s">
        <v>24</v>
      </c>
      <c r="E245" s="30" t="s">
        <v>354</v>
      </c>
      <c r="F245" s="31" t="s">
        <v>137</v>
      </c>
      <c r="G245" s="32">
        <v>23.82</v>
      </c>
      <c r="H245" s="33">
        <v>0</v>
      </c>
      <c r="I245" s="33">
        <f>ROUND(ROUND(H245,0)*ROUND(G245,2),0)</f>
        <v>0</v>
      </c>
      <c r="J245" s="31" t="s">
        <v>52</v>
      </c>
      <c r="O245">
        <f>(I245*21)/100</f>
        <v>0</v>
      </c>
      <c r="P245" t="s">
        <v>22</v>
      </c>
    </row>
    <row r="246" spans="1:5" ht="12.75">
      <c r="A246" s="34" t="s">
        <v>53</v>
      </c>
      <c r="E246" s="35" t="s">
        <v>355</v>
      </c>
    </row>
    <row r="247" spans="1:5" ht="38.25">
      <c r="A247" s="36" t="s">
        <v>55</v>
      </c>
      <c r="E247" s="37" t="s">
        <v>356</v>
      </c>
    </row>
    <row r="248" spans="1:5" ht="25.5">
      <c r="A248" t="s">
        <v>57</v>
      </c>
      <c r="E248" s="35" t="s">
        <v>357</v>
      </c>
    </row>
    <row r="249" spans="1:16" ht="12.75">
      <c r="A249" s="25" t="s">
        <v>47</v>
      </c>
      <c r="B249" s="29" t="s">
        <v>358</v>
      </c>
      <c r="C249" s="29" t="s">
        <v>359</v>
      </c>
      <c r="D249" s="25" t="s">
        <v>24</v>
      </c>
      <c r="E249" s="30" t="s">
        <v>360</v>
      </c>
      <c r="F249" s="31" t="s">
        <v>101</v>
      </c>
      <c r="G249" s="32">
        <v>13.8</v>
      </c>
      <c r="H249" s="33">
        <v>0</v>
      </c>
      <c r="I249" s="33">
        <f>ROUND(ROUND(H249,0)*ROUND(G249,2),0)</f>
        <v>0</v>
      </c>
      <c r="J249" s="31" t="s">
        <v>52</v>
      </c>
      <c r="O249">
        <f>(I249*21)/100</f>
        <v>0</v>
      </c>
      <c r="P249" t="s">
        <v>22</v>
      </c>
    </row>
    <row r="250" spans="1:5" ht="12.75">
      <c r="A250" s="34" t="s">
        <v>53</v>
      </c>
      <c r="E250" s="35" t="s">
        <v>361</v>
      </c>
    </row>
    <row r="251" spans="1:5" ht="12.75">
      <c r="A251" s="36" t="s">
        <v>55</v>
      </c>
      <c r="E251" s="37" t="s">
        <v>362</v>
      </c>
    </row>
    <row r="252" spans="1:5" ht="25.5">
      <c r="A252" t="s">
        <v>57</v>
      </c>
      <c r="E252" s="35" t="s">
        <v>363</v>
      </c>
    </row>
    <row r="253" spans="1:16" ht="12.75">
      <c r="A253" s="25" t="s">
        <v>47</v>
      </c>
      <c r="B253" s="29" t="s">
        <v>364</v>
      </c>
      <c r="C253" s="29" t="s">
        <v>365</v>
      </c>
      <c r="D253" s="25" t="s">
        <v>24</v>
      </c>
      <c r="E253" s="30" t="s">
        <v>366</v>
      </c>
      <c r="F253" s="31" t="s">
        <v>101</v>
      </c>
      <c r="G253" s="32">
        <v>35.5</v>
      </c>
      <c r="H253" s="33">
        <v>0</v>
      </c>
      <c r="I253" s="33">
        <f>ROUND(ROUND(H253,0)*ROUND(G253,2),0)</f>
        <v>0</v>
      </c>
      <c r="J253" s="31" t="s">
        <v>52</v>
      </c>
      <c r="O253">
        <f>(I253*21)/100</f>
        <v>0</v>
      </c>
      <c r="P253" t="s">
        <v>22</v>
      </c>
    </row>
    <row r="254" spans="1:5" ht="12.75">
      <c r="A254" s="34" t="s">
        <v>53</v>
      </c>
      <c r="E254" s="35" t="s">
        <v>367</v>
      </c>
    </row>
    <row r="255" spans="1:5" ht="12.75">
      <c r="A255" s="36" t="s">
        <v>55</v>
      </c>
      <c r="E255" s="37" t="s">
        <v>368</v>
      </c>
    </row>
    <row r="256" spans="1:5" ht="25.5">
      <c r="A256" t="s">
        <v>57</v>
      </c>
      <c r="E256" s="35" t="s">
        <v>363</v>
      </c>
    </row>
    <row r="257" spans="1:16" ht="12.75">
      <c r="A257" s="25" t="s">
        <v>47</v>
      </c>
      <c r="B257" s="29" t="s">
        <v>369</v>
      </c>
      <c r="C257" s="29" t="s">
        <v>370</v>
      </c>
      <c r="D257" s="25" t="s">
        <v>24</v>
      </c>
      <c r="E257" s="30" t="s">
        <v>371</v>
      </c>
      <c r="F257" s="31" t="s">
        <v>372</v>
      </c>
      <c r="G257" s="32">
        <v>53.4</v>
      </c>
      <c r="H257" s="33">
        <v>0</v>
      </c>
      <c r="I257" s="33">
        <f>ROUND(ROUND(H257,0)*ROUND(G257,2),0)</f>
        <v>0</v>
      </c>
      <c r="J257" s="31" t="s">
        <v>52</v>
      </c>
      <c r="O257">
        <f>(I257*21)/100</f>
        <v>0</v>
      </c>
      <c r="P257" t="s">
        <v>22</v>
      </c>
    </row>
    <row r="258" spans="1:5" ht="12.75">
      <c r="A258" s="34" t="s">
        <v>53</v>
      </c>
      <c r="E258" s="35" t="s">
        <v>373</v>
      </c>
    </row>
    <row r="259" spans="1:5" ht="12.75">
      <c r="A259" s="36" t="s">
        <v>55</v>
      </c>
      <c r="E259" s="37" t="s">
        <v>374</v>
      </c>
    </row>
    <row r="260" spans="1:5" ht="25.5">
      <c r="A260" t="s">
        <v>57</v>
      </c>
      <c r="E260" s="35" t="s">
        <v>375</v>
      </c>
    </row>
    <row r="261" spans="1:16" ht="12.75">
      <c r="A261" s="25" t="s">
        <v>47</v>
      </c>
      <c r="B261" s="29" t="s">
        <v>376</v>
      </c>
      <c r="C261" s="29" t="s">
        <v>377</v>
      </c>
      <c r="D261" s="25" t="s">
        <v>24</v>
      </c>
      <c r="E261" s="30" t="s">
        <v>378</v>
      </c>
      <c r="F261" s="31" t="s">
        <v>372</v>
      </c>
      <c r="G261" s="32">
        <v>92.47</v>
      </c>
      <c r="H261" s="33">
        <v>0</v>
      </c>
      <c r="I261" s="33">
        <f>ROUND(ROUND(H261,0)*ROUND(G261,2),0)</f>
        <v>0</v>
      </c>
      <c r="J261" s="31" t="s">
        <v>52</v>
      </c>
      <c r="O261">
        <f>(I261*21)/100</f>
        <v>0</v>
      </c>
      <c r="P261" t="s">
        <v>22</v>
      </c>
    </row>
    <row r="262" spans="1:5" ht="12.75">
      <c r="A262" s="34" t="s">
        <v>53</v>
      </c>
      <c r="E262" s="35" t="s">
        <v>379</v>
      </c>
    </row>
    <row r="263" spans="1:5" ht="12.75">
      <c r="A263" s="36" t="s">
        <v>55</v>
      </c>
      <c r="E263" s="37" t="s">
        <v>380</v>
      </c>
    </row>
    <row r="264" spans="1:5" ht="25.5">
      <c r="A264" t="s">
        <v>57</v>
      </c>
      <c r="E264" s="35" t="s">
        <v>375</v>
      </c>
    </row>
    <row r="265" spans="1:16" ht="12.75">
      <c r="A265" s="25" t="s">
        <v>47</v>
      </c>
      <c r="B265" s="29" t="s">
        <v>381</v>
      </c>
      <c r="C265" s="29" t="s">
        <v>382</v>
      </c>
      <c r="D265" s="25" t="s">
        <v>24</v>
      </c>
      <c r="E265" s="30" t="s">
        <v>383</v>
      </c>
      <c r="F265" s="31" t="s">
        <v>120</v>
      </c>
      <c r="G265" s="32">
        <v>0.45</v>
      </c>
      <c r="H265" s="33">
        <v>0</v>
      </c>
      <c r="I265" s="33">
        <f>ROUND(ROUND(H265,0)*ROUND(G265,2),0)</f>
        <v>0</v>
      </c>
      <c r="J265" s="31" t="s">
        <v>52</v>
      </c>
      <c r="O265">
        <f>(I265*21)/100</f>
        <v>0</v>
      </c>
      <c r="P265" t="s">
        <v>22</v>
      </c>
    </row>
    <row r="266" spans="1:5" ht="12.75">
      <c r="A266" s="34" t="s">
        <v>53</v>
      </c>
      <c r="E266" s="35" t="s">
        <v>24</v>
      </c>
    </row>
    <row r="267" spans="1:5" ht="25.5">
      <c r="A267" s="36" t="s">
        <v>55</v>
      </c>
      <c r="E267" s="37" t="s">
        <v>384</v>
      </c>
    </row>
    <row r="268" spans="1:5" ht="114.75">
      <c r="A268" t="s">
        <v>57</v>
      </c>
      <c r="E268" s="35" t="s">
        <v>385</v>
      </c>
    </row>
    <row r="269" spans="1:16" ht="12.75">
      <c r="A269" s="25" t="s">
        <v>47</v>
      </c>
      <c r="B269" s="29" t="s">
        <v>386</v>
      </c>
      <c r="C269" s="29" t="s">
        <v>387</v>
      </c>
      <c r="D269" s="25" t="s">
        <v>49</v>
      </c>
      <c r="E269" s="30" t="s">
        <v>388</v>
      </c>
      <c r="F269" s="31" t="s">
        <v>120</v>
      </c>
      <c r="G269" s="32">
        <v>36.77</v>
      </c>
      <c r="H269" s="33">
        <v>0</v>
      </c>
      <c r="I269" s="33">
        <f>ROUND(ROUND(H269,0)*ROUND(G269,2),0)</f>
        <v>0</v>
      </c>
      <c r="J269" s="31" t="s">
        <v>52</v>
      </c>
      <c r="O269">
        <f>(I269*21)/100</f>
        <v>0</v>
      </c>
      <c r="P269" t="s">
        <v>22</v>
      </c>
    </row>
    <row r="270" spans="1:5" ht="12.75">
      <c r="A270" s="34" t="s">
        <v>53</v>
      </c>
      <c r="E270" s="35" t="s">
        <v>24</v>
      </c>
    </row>
    <row r="271" spans="1:5" ht="51">
      <c r="A271" s="36" t="s">
        <v>55</v>
      </c>
      <c r="E271" s="37" t="s">
        <v>389</v>
      </c>
    </row>
    <row r="272" spans="1:5" ht="114.75">
      <c r="A272" t="s">
        <v>57</v>
      </c>
      <c r="E272" s="35" t="s">
        <v>385</v>
      </c>
    </row>
    <row r="273" spans="1:16" ht="12.75">
      <c r="A273" s="25" t="s">
        <v>47</v>
      </c>
      <c r="B273" s="29" t="s">
        <v>390</v>
      </c>
      <c r="C273" s="29" t="s">
        <v>391</v>
      </c>
      <c r="D273" s="25" t="s">
        <v>24</v>
      </c>
      <c r="E273" s="30" t="s">
        <v>392</v>
      </c>
      <c r="F273" s="31" t="s">
        <v>51</v>
      </c>
      <c r="G273" s="32">
        <v>0.94</v>
      </c>
      <c r="H273" s="33">
        <v>0</v>
      </c>
      <c r="I273" s="33">
        <f>ROUND(ROUND(H273,0)*ROUND(G273,2),0)</f>
        <v>0</v>
      </c>
      <c r="J273" s="31" t="s">
        <v>52</v>
      </c>
      <c r="O273">
        <f>(I273*21)/100</f>
        <v>0</v>
      </c>
      <c r="P273" t="s">
        <v>22</v>
      </c>
    </row>
    <row r="274" spans="1:5" ht="12.75">
      <c r="A274" s="34" t="s">
        <v>53</v>
      </c>
      <c r="E274" s="35" t="s">
        <v>393</v>
      </c>
    </row>
    <row r="275" spans="1:5" ht="12.75">
      <c r="A275" s="36" t="s">
        <v>55</v>
      </c>
      <c r="E275" s="37" t="s">
        <v>394</v>
      </c>
    </row>
    <row r="276" spans="1:5" ht="114.75">
      <c r="A276" t="s">
        <v>57</v>
      </c>
      <c r="E276" s="35" t="s">
        <v>395</v>
      </c>
    </row>
    <row r="277" spans="1:16" ht="12.75">
      <c r="A277" s="25" t="s">
        <v>47</v>
      </c>
      <c r="B277" s="29" t="s">
        <v>396</v>
      </c>
      <c r="C277" s="29" t="s">
        <v>397</v>
      </c>
      <c r="D277" s="25" t="s">
        <v>24</v>
      </c>
      <c r="E277" s="30" t="s">
        <v>398</v>
      </c>
      <c r="F277" s="31" t="s">
        <v>80</v>
      </c>
      <c r="G277" s="32">
        <v>1</v>
      </c>
      <c r="H277" s="33">
        <v>0</v>
      </c>
      <c r="I277" s="33">
        <f>ROUND(ROUND(H277,0)*ROUND(G277,2),0)</f>
        <v>0</v>
      </c>
      <c r="J277" s="31" t="s">
        <v>52</v>
      </c>
      <c r="O277">
        <f>(I277*21)/100</f>
        <v>0</v>
      </c>
      <c r="P277" t="s">
        <v>22</v>
      </c>
    </row>
    <row r="278" spans="1:5" ht="12.75">
      <c r="A278" s="34" t="s">
        <v>53</v>
      </c>
      <c r="E278" s="35" t="s">
        <v>399</v>
      </c>
    </row>
    <row r="279" spans="1:5" ht="12.75">
      <c r="A279" s="36" t="s">
        <v>55</v>
      </c>
      <c r="E279" s="37" t="s">
        <v>24</v>
      </c>
    </row>
    <row r="280" spans="1:5" ht="12.75">
      <c r="A280" t="s">
        <v>57</v>
      </c>
      <c r="E280" s="35" t="s">
        <v>24</v>
      </c>
    </row>
    <row r="281" spans="1:16" ht="12.75">
      <c r="A281" s="25" t="s">
        <v>47</v>
      </c>
      <c r="B281" s="29" t="s">
        <v>400</v>
      </c>
      <c r="C281" s="29" t="s">
        <v>401</v>
      </c>
      <c r="D281" s="25" t="s">
        <v>24</v>
      </c>
      <c r="E281" s="30" t="s">
        <v>402</v>
      </c>
      <c r="F281" s="31" t="s">
        <v>71</v>
      </c>
      <c r="G281" s="32">
        <v>1</v>
      </c>
      <c r="H281" s="33">
        <v>0</v>
      </c>
      <c r="I281" s="33">
        <f>ROUND(ROUND(H281,0)*ROUND(G281,2),0)</f>
        <v>0</v>
      </c>
      <c r="J281" s="31" t="s">
        <v>52</v>
      </c>
      <c r="O281">
        <f>(I281*21)/100</f>
        <v>0</v>
      </c>
      <c r="P281" t="s">
        <v>22</v>
      </c>
    </row>
    <row r="282" spans="1:5" ht="25.5">
      <c r="A282" s="34" t="s">
        <v>53</v>
      </c>
      <c r="E282" s="35" t="s">
        <v>403</v>
      </c>
    </row>
    <row r="283" spans="1:5" ht="12.75">
      <c r="A283" s="36" t="s">
        <v>55</v>
      </c>
      <c r="E283" s="37" t="s">
        <v>24</v>
      </c>
    </row>
    <row r="284" spans="1:5" ht="409.5">
      <c r="A284" t="s">
        <v>57</v>
      </c>
      <c r="E284" s="35" t="s">
        <v>404</v>
      </c>
    </row>
    <row r="285" spans="1:16" ht="12.75">
      <c r="A285" s="25" t="s">
        <v>47</v>
      </c>
      <c r="B285" s="29" t="s">
        <v>405</v>
      </c>
      <c r="C285" s="29" t="s">
        <v>406</v>
      </c>
      <c r="D285" s="25" t="s">
        <v>24</v>
      </c>
      <c r="E285" s="30" t="s">
        <v>407</v>
      </c>
      <c r="F285" s="31" t="s">
        <v>137</v>
      </c>
      <c r="G285" s="32">
        <v>7</v>
      </c>
      <c r="H285" s="33">
        <v>0</v>
      </c>
      <c r="I285" s="33">
        <f>ROUND(ROUND(H285,0)*ROUND(G285,2),0)</f>
        <v>0</v>
      </c>
      <c r="J285" s="31" t="s">
        <v>52</v>
      </c>
      <c r="O285">
        <f>(I285*21)/100</f>
        <v>0</v>
      </c>
      <c r="P285" t="s">
        <v>22</v>
      </c>
    </row>
    <row r="286" spans="1:5" ht="12.75">
      <c r="A286" s="34" t="s">
        <v>53</v>
      </c>
      <c r="E286" s="35" t="s">
        <v>24</v>
      </c>
    </row>
    <row r="287" spans="1:5" ht="12.75">
      <c r="A287" s="36" t="s">
        <v>55</v>
      </c>
      <c r="E287" s="37" t="s">
        <v>408</v>
      </c>
    </row>
    <row r="288" spans="1:5" ht="12.75">
      <c r="A288" t="s">
        <v>57</v>
      </c>
      <c r="E288" s="35" t="s">
        <v>24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dcterms:created xsi:type="dcterms:W3CDTF">2023-02-20T08:33:16Z</dcterms:created>
  <dcterms:modified xsi:type="dcterms:W3CDTF">2023-02-20T08:36:46Z</dcterms:modified>
  <cp:category/>
  <cp:version/>
  <cp:contentType/>
  <cp:contentStatus/>
</cp:coreProperties>
</file>